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theme/themeOverride1.xml" ContentType="application/vnd.openxmlformats-officedocument.themeOverride+xml"/>
  <Override PartName="/xl/charts/chart5.xml" ContentType="application/vnd.openxmlformats-officedocument.drawingml.chart+xml"/>
  <Override PartName="/xl/theme/themeOverride2.xml" ContentType="application/vnd.openxmlformats-officedocument.themeOverride+xml"/>
  <Override PartName="/xl/charts/chart6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/>
  <mc:AlternateContent xmlns:mc="http://schemas.openxmlformats.org/markup-compatibility/2006">
    <mc:Choice Requires="x15">
      <x15ac:absPath xmlns:x15ac="http://schemas.microsoft.com/office/spreadsheetml/2010/11/ac" url="Z:\2) Progetti_in_corso\CANTIERI\2017\4. Documenti digitali\9) prodotti di progetto\2. SOFTWARE GESTIONE DOCUMENTALE_GUERCIO\"/>
    </mc:Choice>
  </mc:AlternateContent>
  <bookViews>
    <workbookView xWindow="0" yWindow="0" windowWidth="15360" windowHeight="7530" tabRatio="183"/>
  </bookViews>
  <sheets>
    <sheet name="Checklist SwGiD" sheetId="2" r:id="rId1"/>
    <sheet name="Cruscotti" sheetId="3" r:id="rId2"/>
  </sheets>
  <definedNames>
    <definedName name="_xlnm._FilterDatabase" localSheetId="0" hidden="1">'Checklist SwGiD'!$A$2:$N$62</definedName>
    <definedName name="_xlnm.Print_Area" localSheetId="0">'Checklist SwGiD'!$A$1:$N$80</definedName>
    <definedName name="_xlnm.Print_Titles" localSheetId="0">'Checklist SwGiD'!$2:$2</definedName>
  </definedNames>
  <calcPr calcId="171027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" i="2" l="1"/>
  <c r="D4" i="3"/>
  <c r="G30" i="2"/>
  <c r="L30" i="2"/>
  <c r="G31" i="2"/>
  <c r="L31" i="2"/>
  <c r="G32" i="2"/>
  <c r="L32" i="2"/>
  <c r="G33" i="2"/>
  <c r="L33" i="2"/>
  <c r="G34" i="2"/>
  <c r="L34" i="2"/>
  <c r="G35" i="2"/>
  <c r="L35" i="2"/>
  <c r="G36" i="2"/>
  <c r="L36" i="2"/>
  <c r="G37" i="2"/>
  <c r="L37" i="2"/>
  <c r="G38" i="2"/>
  <c r="L38" i="2"/>
  <c r="G39" i="2"/>
  <c r="L39" i="2"/>
  <c r="G40" i="2"/>
  <c r="L40" i="2"/>
  <c r="G41" i="2"/>
  <c r="L41" i="2"/>
  <c r="G42" i="2"/>
  <c r="L42" i="2"/>
  <c r="G43" i="2"/>
  <c r="L43" i="2"/>
  <c r="G44" i="2"/>
  <c r="L44" i="2"/>
  <c r="G45" i="2"/>
  <c r="L45" i="2"/>
  <c r="G46" i="2"/>
  <c r="L46" i="2"/>
  <c r="G47" i="2"/>
  <c r="L47" i="2"/>
  <c r="G48" i="2"/>
  <c r="L48" i="2"/>
  <c r="G49" i="2"/>
  <c r="L49" i="2"/>
  <c r="G50" i="2"/>
  <c r="L50" i="2"/>
  <c r="G51" i="2"/>
  <c r="L51" i="2"/>
  <c r="G52" i="2"/>
  <c r="L52" i="2"/>
  <c r="G53" i="2"/>
  <c r="L53" i="2"/>
  <c r="C4" i="3"/>
  <c r="D3" i="3"/>
  <c r="F3" i="2"/>
  <c r="L3" i="2"/>
  <c r="G4" i="2"/>
  <c r="F4" i="2"/>
  <c r="L4" i="2"/>
  <c r="G5" i="2"/>
  <c r="F5" i="2"/>
  <c r="L5" i="2"/>
  <c r="G6" i="2"/>
  <c r="F6" i="2"/>
  <c r="L6" i="2"/>
  <c r="G7" i="2"/>
  <c r="F7" i="2"/>
  <c r="L7" i="2"/>
  <c r="G8" i="2"/>
  <c r="F8" i="2"/>
  <c r="L8" i="2"/>
  <c r="G9" i="2"/>
  <c r="F9" i="2"/>
  <c r="L9" i="2"/>
  <c r="G10" i="2"/>
  <c r="F10" i="2"/>
  <c r="L10" i="2"/>
  <c r="G11" i="2"/>
  <c r="F11" i="2"/>
  <c r="L11" i="2"/>
  <c r="G12" i="2"/>
  <c r="F12" i="2"/>
  <c r="L12" i="2"/>
  <c r="G13" i="2"/>
  <c r="F13" i="2"/>
  <c r="L13" i="2"/>
  <c r="G14" i="2"/>
  <c r="F14" i="2"/>
  <c r="L14" i="2"/>
  <c r="G15" i="2"/>
  <c r="F15" i="2"/>
  <c r="L15" i="2"/>
  <c r="G16" i="2"/>
  <c r="F16" i="2"/>
  <c r="L16" i="2"/>
  <c r="G17" i="2"/>
  <c r="F17" i="2"/>
  <c r="L17" i="2"/>
  <c r="G18" i="2"/>
  <c r="F18" i="2"/>
  <c r="L18" i="2"/>
  <c r="G19" i="2"/>
  <c r="F19" i="2"/>
  <c r="L19" i="2"/>
  <c r="G20" i="2"/>
  <c r="F20" i="2"/>
  <c r="L20" i="2"/>
  <c r="G21" i="2"/>
  <c r="F21" i="2"/>
  <c r="L21" i="2"/>
  <c r="G22" i="2"/>
  <c r="F22" i="2"/>
  <c r="L22" i="2"/>
  <c r="G23" i="2"/>
  <c r="F23" i="2"/>
  <c r="L23" i="2"/>
  <c r="G24" i="2"/>
  <c r="F24" i="2"/>
  <c r="L24" i="2"/>
  <c r="G25" i="2"/>
  <c r="F25" i="2"/>
  <c r="L25" i="2"/>
  <c r="G26" i="2"/>
  <c r="F26" i="2"/>
  <c r="L26" i="2"/>
  <c r="G27" i="2"/>
  <c r="F27" i="2"/>
  <c r="L27" i="2"/>
  <c r="G28" i="2"/>
  <c r="F28" i="2"/>
  <c r="L28" i="2"/>
  <c r="G29" i="2"/>
  <c r="F29" i="2"/>
  <c r="L29" i="2"/>
  <c r="C3" i="3"/>
  <c r="B3" i="3"/>
  <c r="E3" i="3"/>
  <c r="D5" i="3"/>
  <c r="G54" i="2"/>
  <c r="L54" i="2"/>
  <c r="G55" i="2"/>
  <c r="L55" i="2"/>
  <c r="G56" i="2"/>
  <c r="L56" i="2"/>
  <c r="G57" i="2"/>
  <c r="L57" i="2"/>
  <c r="G58" i="2"/>
  <c r="L58" i="2"/>
  <c r="G59" i="2"/>
  <c r="L59" i="2"/>
  <c r="G60" i="2"/>
  <c r="L60" i="2"/>
  <c r="G61" i="2"/>
  <c r="L61" i="2"/>
  <c r="G62" i="2"/>
  <c r="L62" i="2"/>
  <c r="G63" i="2"/>
  <c r="L63" i="2"/>
  <c r="G64" i="2"/>
  <c r="L64" i="2"/>
  <c r="G65" i="2"/>
  <c r="L65" i="2"/>
  <c r="C5" i="3"/>
  <c r="B5" i="3"/>
  <c r="E5" i="3"/>
  <c r="F3" i="3"/>
  <c r="D6" i="3"/>
  <c r="G66" i="2"/>
  <c r="L66" i="2"/>
  <c r="G67" i="2"/>
  <c r="L67" i="2"/>
  <c r="G68" i="2"/>
  <c r="L68" i="2"/>
  <c r="G69" i="2"/>
  <c r="L69" i="2"/>
  <c r="G70" i="2"/>
  <c r="L70" i="2"/>
  <c r="G71" i="2"/>
  <c r="L71" i="2"/>
  <c r="C6" i="3"/>
  <c r="G72" i="2"/>
  <c r="L72" i="2"/>
  <c r="D7" i="3"/>
  <c r="G73" i="2"/>
  <c r="L73" i="2"/>
  <c r="G74" i="2"/>
  <c r="L74" i="2"/>
  <c r="G75" i="2"/>
  <c r="L75" i="2"/>
  <c r="G76" i="2"/>
  <c r="L76" i="2"/>
  <c r="G77" i="2"/>
  <c r="L77" i="2"/>
  <c r="G78" i="2"/>
  <c r="L78" i="2"/>
  <c r="G79" i="2"/>
  <c r="L79" i="2"/>
  <c r="G80" i="2"/>
  <c r="L80" i="2"/>
  <c r="C7" i="3"/>
  <c r="E8" i="3"/>
  <c r="F8" i="3"/>
  <c r="I8" i="3"/>
  <c r="L1" i="2"/>
  <c r="H53" i="2"/>
  <c r="H80" i="2"/>
  <c r="H71" i="2"/>
  <c r="H65" i="2"/>
  <c r="H29" i="2"/>
  <c r="G1" i="2"/>
  <c r="B4" i="3"/>
  <c r="E4" i="3"/>
  <c r="B6" i="3"/>
  <c r="E6" i="3"/>
  <c r="F6" i="3"/>
  <c r="I6" i="3"/>
  <c r="B7" i="3"/>
  <c r="E7" i="3"/>
  <c r="F7" i="3"/>
  <c r="I7" i="3"/>
  <c r="I3" i="3"/>
  <c r="F4" i="3"/>
  <c r="I4" i="3"/>
  <c r="F5" i="3"/>
  <c r="I5" i="3"/>
</calcChain>
</file>

<file path=xl/comments1.xml><?xml version="1.0" encoding="utf-8"?>
<comments xmlns="http://schemas.openxmlformats.org/spreadsheetml/2006/main">
  <authors>
    <author>Ponti Anna</author>
  </authors>
  <commentList>
    <comment ref="L1" authorId="0" shapeId="0">
      <text>
        <r>
          <rPr>
            <b/>
            <sz val="9"/>
            <color indexed="81"/>
            <rFont val="Tahoma"/>
            <family val="2"/>
          </rPr>
          <t>Ponti Anna:</t>
        </r>
        <r>
          <rPr>
            <sz val="9"/>
            <color indexed="81"/>
            <rFont val="Tahoma"/>
            <family val="2"/>
          </rPr>
          <t xml:space="preserve">
colonna da nascondere</t>
        </r>
      </text>
    </comment>
    <comment ref="M2" authorId="0" shapeId="0">
      <text>
        <r>
          <rPr>
            <sz val="9"/>
            <color indexed="81"/>
            <rFont val="Tahoma"/>
            <family val="2"/>
          </rPr>
          <t>Indicare la sezione: capitolo, paragrafo, allegato, ecc.</t>
        </r>
      </text>
    </comment>
  </commentList>
</comments>
</file>

<file path=xl/sharedStrings.xml><?xml version="1.0" encoding="utf-8"?>
<sst xmlns="http://schemas.openxmlformats.org/spreadsheetml/2006/main" count="287" uniqueCount="129">
  <si>
    <t>SI</t>
  </si>
  <si>
    <t>NO</t>
  </si>
  <si>
    <t>IN PARTE</t>
  </si>
  <si>
    <t>PESO CATEGORIA</t>
  </si>
  <si>
    <t>Categoria</t>
  </si>
  <si>
    <t>Risultato</t>
  </si>
  <si>
    <t>Criterio</t>
  </si>
  <si>
    <t>x</t>
  </si>
  <si>
    <t>Qualità complessiva</t>
  </si>
  <si>
    <t>Peso categoria</t>
  </si>
  <si>
    <t>categoria</t>
  </si>
  <si>
    <t>etichette</t>
  </si>
  <si>
    <t>ghiera</t>
  </si>
  <si>
    <t>colori</t>
  </si>
  <si>
    <t>spicchio</t>
  </si>
  <si>
    <t>bassa</t>
  </si>
  <si>
    <t>media</t>
  </si>
  <si>
    <t>alta</t>
  </si>
  <si>
    <t>insufficiente</t>
  </si>
  <si>
    <t>sufficiente</t>
  </si>
  <si>
    <t>discreta</t>
  </si>
  <si>
    <t>buona</t>
  </si>
  <si>
    <t>Caratteristiche architetturali</t>
  </si>
  <si>
    <t>Moduli disponibili</t>
  </si>
  <si>
    <t>Configurazione di base</t>
  </si>
  <si>
    <t>Componenti software necessarie</t>
  </si>
  <si>
    <t>Scalabilità del software</t>
  </si>
  <si>
    <t>Flessibilità evolutive</t>
  </si>
  <si>
    <t>Modalità di acquisizione e dimensioni aziendali</t>
  </si>
  <si>
    <t>Commerciale on premis</t>
  </si>
  <si>
    <t>Cloud computing</t>
  </si>
  <si>
    <t>Open Source on premise</t>
  </si>
  <si>
    <t>Disponiblità di source code escrow</t>
  </si>
  <si>
    <t xml:space="preserve">Investimenti di ricerca e sviluppo </t>
  </si>
  <si>
    <t>Certificazione deglli sviuppatori sull'eventuale prodotto base</t>
  </si>
  <si>
    <t>Informazioni tecniche e tecnologiche</t>
  </si>
  <si>
    <t>Gestione documentale</t>
  </si>
  <si>
    <t>Caratteristiche dei servizi correlati</t>
  </si>
  <si>
    <t>Servizi disponibili</t>
  </si>
  <si>
    <t xml:space="preserve">Modelli di garanzia </t>
  </si>
  <si>
    <t>Comunità di sviluppatori</t>
  </si>
  <si>
    <t>Business continuity</t>
  </si>
  <si>
    <t>Vincoli architetturali, tecnici, amministrativi o legali per la gestione e migrazione dei dati</t>
  </si>
  <si>
    <t>Modalità di migrazione completa dei dati</t>
  </si>
  <si>
    <t>Modalità di gestione dei backup di sistema</t>
  </si>
  <si>
    <t>Requisiti di sicurezza</t>
  </si>
  <si>
    <t>Access Control List</t>
  </si>
  <si>
    <t>Gestione audit log</t>
  </si>
  <si>
    <t>Gestione dell'integrità dei documenti informatici</t>
  </si>
  <si>
    <t>Gestione dell'immodificabilità</t>
  </si>
  <si>
    <t>Formazione documento classificazione e metadati</t>
  </si>
  <si>
    <t>Gestione dei un documento informatico</t>
  </si>
  <si>
    <t>Descrizione Criterio</t>
  </si>
  <si>
    <t>Gestione di fascicoli ibridi</t>
  </si>
  <si>
    <t>Gestione di registri - repertori e integrazione con il registro di protocollo</t>
  </si>
  <si>
    <t>Protocollazione</t>
  </si>
  <si>
    <t>Gestione del protocollo informatico</t>
  </si>
  <si>
    <t>Gestione del processo di scansione dei documenti in ingresso</t>
  </si>
  <si>
    <t>Workflow</t>
  </si>
  <si>
    <t>Gestione dei flussi di lavoro</t>
  </si>
  <si>
    <t>Gestione delle istanze in esecuzione</t>
  </si>
  <si>
    <t>Interoperabilità</t>
  </si>
  <si>
    <t>Integrazione con sistemi di posta elettronica certificata</t>
  </si>
  <si>
    <t>Integrazione con sistemi esterni</t>
  </si>
  <si>
    <t>Integrazione con enterprise service bus per l'orchestrazione di servizi</t>
  </si>
  <si>
    <t>Trattamento documentale</t>
  </si>
  <si>
    <t>Rendition automatica o semiautomatica di documenti e fascicoli</t>
  </si>
  <si>
    <t>Visualizzatori di documenti</t>
  </si>
  <si>
    <t>Procedure di import/export</t>
  </si>
  <si>
    <t>Scarto</t>
  </si>
  <si>
    <t>Reportistica per la certificazione degli scarti</t>
  </si>
  <si>
    <t>Certificazione delle cancellazione degli elementi dal sistema inforamtico</t>
  </si>
  <si>
    <t>Conservazione</t>
  </si>
  <si>
    <t>Gestione del processo di conservazione</t>
  </si>
  <si>
    <t>Disponibilità di connettori per più conservatori accreditati</t>
  </si>
  <si>
    <t>Gestione dei pacchetti di distribuzione internamente al sistema documentale</t>
  </si>
  <si>
    <t>Creazione di formati di metadati personalizzati di supporto al processo di conservazione</t>
  </si>
  <si>
    <t>Gestione del registro giornaliero di protocollo e delll'invio al sistema di conservazione</t>
  </si>
  <si>
    <t>Funzioni di ricerca</t>
  </si>
  <si>
    <t>Funzionalità disponibili</t>
  </si>
  <si>
    <t>Ricerche semantiche</t>
  </si>
  <si>
    <t>Funzioni di amministrazione per il monitoraggio del ssitema</t>
  </si>
  <si>
    <t>Memorizzazione dei log delle ricerche</t>
  </si>
  <si>
    <t>Formati</t>
  </si>
  <si>
    <t>Formati dei documenti gestiti</t>
  </si>
  <si>
    <t>Editor interni all'applicazione per la gestione dei docuenti nei formati nativi</t>
  </si>
  <si>
    <t>Gestione dei metadati di conservazione</t>
  </si>
  <si>
    <t>Ricerche full-text</t>
  </si>
  <si>
    <t>Gestione workflow documentale</t>
  </si>
  <si>
    <t>Caratteristiche generali di sistema</t>
  </si>
  <si>
    <t>Processo di conservazione</t>
  </si>
  <si>
    <t>Portabilità del software</t>
  </si>
  <si>
    <t>Versioni del software</t>
  </si>
  <si>
    <t>Peso Categoria</t>
  </si>
  <si>
    <t>Gestione della conservazione documentale</t>
  </si>
  <si>
    <t>Gestione della ricerca documentale</t>
  </si>
  <si>
    <t>Modello dei costi dei servizi</t>
  </si>
  <si>
    <t>Riferimenti alla documentazione del  prodotto</t>
  </si>
  <si>
    <t>Ulteriori Note descrittive</t>
  </si>
  <si>
    <t>Peso Criterio nella Categoria</t>
  </si>
  <si>
    <t>Peso nel Criterio</t>
  </si>
  <si>
    <t>Totale nella Categoria</t>
  </si>
  <si>
    <t xml:space="preserve">Gestione dei collegamenti fra le entità nel sistema e gli elementi conservati </t>
  </si>
  <si>
    <t>Componenti tecniche per alta affidabilità</t>
  </si>
  <si>
    <t>Posizionamento sul mercato</t>
  </si>
  <si>
    <t>Compatibilità con i requisiti eIDAS</t>
  </si>
  <si>
    <t>Eventuali altri meccanismi di cifratura dei dati interni e dei documenti</t>
  </si>
  <si>
    <t>Funzioni di check in check out, versioning, conversione automatica di documenti</t>
  </si>
  <si>
    <t>Gestione delle funzioni minime dpcm 13_11_2014</t>
  </si>
  <si>
    <t>Gestione di metadati</t>
  </si>
  <si>
    <t>Gestione delle impronte</t>
  </si>
  <si>
    <t>Gestione della classificazione dei documenti</t>
  </si>
  <si>
    <t>Gestione delle aggregazioni dei documenti</t>
  </si>
  <si>
    <t>Interazione con altri sistemi di protocollazione</t>
  </si>
  <si>
    <t>Reportistica personalizzabile su tutte le entità e gli oggetti gestiti dal sistema</t>
  </si>
  <si>
    <t>Integrazione con sistemi di produttività</t>
  </si>
  <si>
    <t>Funzionalità per la gestionte dello scarto</t>
  </si>
  <si>
    <t>Schemi XML gestiti</t>
  </si>
  <si>
    <t>Fatturato sui sistemi di gestione documentale e conservazione</t>
  </si>
  <si>
    <t>Disponibilità di centri di competenza interni con competenze archivistico informatiche</t>
  </si>
  <si>
    <t>Programma di formazione ed eventuale certificazione per utenti, sistemisti e sviluppatori</t>
  </si>
  <si>
    <t>Architettura specifica per il disaster recovery e la continuità operativa</t>
  </si>
  <si>
    <t>Identificazione e descrizione degli utenti</t>
  </si>
  <si>
    <t>Gestione delle firme e delle validazioni temporali</t>
  </si>
  <si>
    <t>Fascicolazione e aggregazioni documentarie</t>
  </si>
  <si>
    <t>Agenti di automazione dei workflow in funzione di condizioni e azioni nel sistema</t>
  </si>
  <si>
    <t>Integrazione con sistemi di posta elettronica ordinaria</t>
  </si>
  <si>
    <t>Pubblicazione dei servizi del sistema via web services</t>
  </si>
  <si>
    <t>CHECKLIST PER LA VALUTAZIONE DELLA QUALITA' DEL SOFTWARE DI GESTIONE DOCUMENTALE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</si>
</sst>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</font>
    <font>
      <b/>
      <sz val="12"/>
      <color rgb="FFC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</borders>
  <cellStyleXfs count="6">
    <xf numFmtId="0" fontId="0" fillId="0" borderId="0"/>
    <xf numFmtId="9" fontId="4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25">
    <xf numFmtId="0" fontId="0" fillId="0" borderId="0" xfId="0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9" fontId="0" fillId="0" borderId="3" xfId="1" applyFont="1" applyBorder="1" applyAlignment="1">
      <alignment horizontal="center" vertical="center"/>
    </xf>
    <xf numFmtId="9" fontId="12" fillId="0" borderId="3" xfId="1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Font="1" applyFill="1" applyAlignment="1">
      <alignment vertical="center"/>
    </xf>
    <xf numFmtId="9" fontId="0" fillId="0" borderId="0" xfId="1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9" fontId="1" fillId="2" borderId="1" xfId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10" fontId="13" fillId="2" borderId="5" xfId="1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9" fontId="0" fillId="0" borderId="1" xfId="1" applyFont="1" applyBorder="1" applyAlignment="1">
      <alignment horizontal="center" vertical="center"/>
    </xf>
    <xf numFmtId="9" fontId="0" fillId="0" borderId="18" xfId="1" applyFont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center" vertical="center"/>
    </xf>
    <xf numFmtId="10" fontId="0" fillId="0" borderId="5" xfId="1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12" fillId="0" borderId="1" xfId="0" applyFont="1" applyBorder="1" applyAlignment="1">
      <alignment horizontal="left" vertical="center" wrapText="1"/>
    </xf>
    <xf numFmtId="9" fontId="12" fillId="0" borderId="18" xfId="1" applyFont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10" fontId="12" fillId="0" borderId="5" xfId="1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9" fontId="12" fillId="0" borderId="18" xfId="1" applyFont="1" applyFill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9" fontId="0" fillId="0" borderId="18" xfId="1" applyFont="1" applyFill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9" fontId="0" fillId="0" borderId="1" xfId="1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9" fontId="14" fillId="0" borderId="18" xfId="1" applyFont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0" fontId="14" fillId="0" borderId="1" xfId="0" applyFont="1" applyFill="1" applyBorder="1" applyAlignment="1">
      <alignment vertical="center" wrapText="1"/>
    </xf>
    <xf numFmtId="9" fontId="14" fillId="0" borderId="18" xfId="1" applyFont="1" applyFill="1" applyBorder="1" applyAlignment="1">
      <alignment horizontal="center" vertical="center"/>
    </xf>
    <xf numFmtId="10" fontId="12" fillId="0" borderId="5" xfId="1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/>
    </xf>
    <xf numFmtId="0" fontId="0" fillId="0" borderId="2" xfId="0" applyFont="1" applyBorder="1" applyAlignment="1">
      <alignment vertical="center" wrapText="1"/>
    </xf>
    <xf numFmtId="9" fontId="0" fillId="0" borderId="19" xfId="1" applyFont="1" applyBorder="1" applyAlignment="1">
      <alignment horizontal="center" vertical="center"/>
    </xf>
    <xf numFmtId="0" fontId="0" fillId="3" borderId="10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3" borderId="11" xfId="0" applyFont="1" applyFill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0" fontId="15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/>
    </xf>
    <xf numFmtId="9" fontId="12" fillId="0" borderId="18" xfId="0" applyNumberFormat="1" applyFont="1" applyBorder="1" applyAlignment="1">
      <alignment horizontal="center" vertical="center"/>
    </xf>
    <xf numFmtId="0" fontId="0" fillId="3" borderId="13" xfId="0" applyFont="1" applyFill="1" applyBorder="1" applyAlignment="1">
      <alignment horizontal="center" vertical="center"/>
    </xf>
    <xf numFmtId="0" fontId="0" fillId="3" borderId="14" xfId="0" applyFont="1" applyFill="1" applyBorder="1" applyAlignment="1">
      <alignment horizontal="center" vertical="center"/>
    </xf>
    <xf numFmtId="0" fontId="0" fillId="3" borderId="15" xfId="0" applyFont="1" applyFill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10" fontId="0" fillId="0" borderId="0" xfId="1" applyNumberFormat="1" applyFont="1" applyAlignment="1">
      <alignment horizontal="center" vertical="center"/>
    </xf>
    <xf numFmtId="9" fontId="0" fillId="4" borderId="1" xfId="1" applyFont="1" applyFill="1" applyBorder="1" applyAlignment="1">
      <alignment horizontal="center" vertical="center"/>
    </xf>
    <xf numFmtId="9" fontId="12" fillId="4" borderId="1" xfId="1" applyFont="1" applyFill="1" applyBorder="1" applyAlignment="1">
      <alignment horizontal="center" vertical="center"/>
    </xf>
    <xf numFmtId="9" fontId="14" fillId="4" borderId="1" xfId="1" applyFont="1" applyFill="1" applyBorder="1" applyAlignment="1">
      <alignment horizontal="center" vertical="center"/>
    </xf>
    <xf numFmtId="9" fontId="0" fillId="4" borderId="2" xfId="1" applyFont="1" applyFill="1" applyBorder="1" applyAlignment="1">
      <alignment horizontal="center" vertical="center"/>
    </xf>
    <xf numFmtId="9" fontId="1" fillId="2" borderId="3" xfId="1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0" fillId="0" borderId="4" xfId="0" applyFill="1" applyBorder="1"/>
    <xf numFmtId="0" fontId="0" fillId="0" borderId="19" xfId="0" applyFill="1" applyBorder="1"/>
    <xf numFmtId="0" fontId="0" fillId="0" borderId="20" xfId="0" applyFill="1" applyBorder="1"/>
    <xf numFmtId="0" fontId="0" fillId="0" borderId="0" xfId="0" applyFill="1"/>
    <xf numFmtId="10" fontId="0" fillId="0" borderId="0" xfId="1" applyNumberFormat="1" applyFont="1" applyFill="1" applyBorder="1"/>
    <xf numFmtId="0" fontId="0" fillId="0" borderId="0" xfId="0" applyFill="1" applyBorder="1"/>
    <xf numFmtId="164" fontId="0" fillId="0" borderId="0" xfId="1" applyNumberFormat="1" applyFont="1" applyFill="1" applyBorder="1"/>
    <xf numFmtId="0" fontId="0" fillId="0" borderId="22" xfId="0" applyFill="1" applyBorder="1"/>
    <xf numFmtId="0" fontId="0" fillId="0" borderId="21" xfId="0" applyFill="1" applyBorder="1"/>
    <xf numFmtId="0" fontId="0" fillId="0" borderId="23" xfId="0" applyFill="1" applyBorder="1"/>
    <xf numFmtId="0" fontId="0" fillId="0" borderId="24" xfId="0" applyFill="1" applyBorder="1"/>
    <xf numFmtId="0" fontId="0" fillId="0" borderId="12" xfId="0" applyFill="1" applyBorder="1"/>
    <xf numFmtId="0" fontId="1" fillId="0" borderId="12" xfId="0" applyFont="1" applyFill="1" applyBorder="1"/>
    <xf numFmtId="164" fontId="1" fillId="0" borderId="12" xfId="1" applyNumberFormat="1" applyFont="1" applyFill="1" applyBorder="1"/>
    <xf numFmtId="0" fontId="6" fillId="0" borderId="0" xfId="0" applyFont="1" applyFill="1"/>
    <xf numFmtId="2" fontId="0" fillId="0" borderId="21" xfId="0" applyNumberFormat="1" applyFill="1" applyBorder="1"/>
    <xf numFmtId="9" fontId="0" fillId="0" borderId="1" xfId="1" applyFont="1" applyBorder="1" applyAlignment="1">
      <alignment horizontal="center" wrapText="1"/>
    </xf>
    <xf numFmtId="9" fontId="0" fillId="0" borderId="3" xfId="1" applyFont="1" applyBorder="1" applyAlignment="1">
      <alignment horizontal="center"/>
    </xf>
    <xf numFmtId="9" fontId="0" fillId="0" borderId="18" xfId="1" applyFont="1" applyBorder="1" applyAlignment="1">
      <alignment horizontal="center"/>
    </xf>
    <xf numFmtId="0" fontId="0" fillId="3" borderId="8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9" xfId="0" applyFont="1" applyFill="1" applyBorder="1" applyAlignment="1">
      <alignment horizontal="center"/>
    </xf>
    <xf numFmtId="10" fontId="0" fillId="0" borderId="5" xfId="1" applyNumberFormat="1" applyFont="1" applyBorder="1" applyAlignment="1">
      <alignment horizontal="center"/>
    </xf>
    <xf numFmtId="0" fontId="0" fillId="0" borderId="2" xfId="0" applyFont="1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9" fontId="11" fillId="0" borderId="0" xfId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10" fontId="9" fillId="0" borderId="0" xfId="1" applyNumberFormat="1" applyFont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wrapText="1"/>
    </xf>
    <xf numFmtId="0" fontId="16" fillId="0" borderId="1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 wrapText="1"/>
    </xf>
    <xf numFmtId="9" fontId="0" fillId="0" borderId="2" xfId="1" applyFont="1" applyFill="1" applyBorder="1" applyAlignment="1">
      <alignment horizontal="center" vertical="center" wrapText="1"/>
    </xf>
    <xf numFmtId="9" fontId="0" fillId="0" borderId="16" xfId="1" applyFont="1" applyFill="1" applyBorder="1" applyAlignment="1">
      <alignment horizontal="center" vertical="center" wrapText="1"/>
    </xf>
    <xf numFmtId="9" fontId="0" fillId="0" borderId="17" xfId="1" applyFont="1" applyFill="1" applyBorder="1" applyAlignment="1">
      <alignment horizontal="center" vertical="center" wrapText="1"/>
    </xf>
    <xf numFmtId="9" fontId="0" fillId="0" borderId="2" xfId="1" applyFont="1" applyBorder="1" applyAlignment="1">
      <alignment horizontal="center" vertical="center" wrapText="1"/>
    </xf>
    <xf numFmtId="9" fontId="0" fillId="0" borderId="16" xfId="1" applyFont="1" applyBorder="1" applyAlignment="1">
      <alignment horizontal="center" vertical="center" wrapText="1"/>
    </xf>
    <xf numFmtId="9" fontId="0" fillId="0" borderId="17" xfId="1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</cellXfs>
  <cellStyles count="6">
    <cellStyle name="Collegamento ipertestuale" xfId="2" builtinId="8" hidden="1"/>
    <cellStyle name="Collegamento ipertestuale" xfId="4" builtinId="8" hidden="1"/>
    <cellStyle name="Collegamento ipertestuale visitato" xfId="3" builtinId="9" hidden="1"/>
    <cellStyle name="Collegamento ipertestuale visitato" xfId="5" builtinId="9" hidden="1"/>
    <cellStyle name="Normale" xfId="0" builtinId="0"/>
    <cellStyle name="Percentuale" xfId="1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440237126642216"/>
          <c:y val="8.9113321912605209E-2"/>
          <c:w val="0.53821280035739671"/>
          <c:h val="0.816450668217371"/>
        </c:manualLayout>
      </c:layout>
      <c:pieChart>
        <c:varyColors val="1"/>
        <c:ser>
          <c:idx val="3"/>
          <c:order val="0"/>
          <c:tx>
            <c:strRef>
              <c:f>Cruscotti!$D$8</c:f>
              <c:strCache>
                <c:ptCount val="1"/>
                <c:pt idx="0">
                  <c:v>Qualità complessiva</c:v>
                </c:pt>
              </c:strCache>
            </c:strRef>
          </c:tx>
          <c:spPr>
            <a:noFill/>
          </c:spPr>
          <c:dPt>
            <c:idx val="1"/>
            <c:bubble3D val="0"/>
            <c:spPr>
              <a:gradFill flip="none" rotWithShape="1"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61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path path="circle">
                  <a:fillToRect l="100000" t="100000"/>
                </a:path>
                <a:tileRect r="-100000" b="-100000"/>
              </a:gradFill>
            </c:spPr>
            <c:extLst>
              <c:ext xmlns:c16="http://schemas.microsoft.com/office/drawing/2014/chart" uri="{C3380CC4-5D6E-409C-BE32-E72D297353CC}">
                <c16:uniqueId val="{00000000-AF1F-4B88-A618-1D569B52E450}"/>
              </c:ext>
            </c:extLst>
          </c:dPt>
          <c:dPt>
            <c:idx val="2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1-AF1F-4B88-A618-1D569B52E450}"/>
              </c:ext>
            </c:extLst>
          </c:dPt>
          <c:dLbls>
            <c:dLbl>
              <c:idx val="0"/>
              <c:layout>
                <c:manualLayout>
                  <c:x val="0.3153551159890714"/>
                  <c:y val="5.5283239295686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F1F-4B88-A618-1D569B52E450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F1F-4B88-A618-1D569B52E45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F1F-4B88-A618-1D569B52E45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F1F-4B88-A618-1D569B52E450}"/>
                </c:ext>
              </c:extLst>
            </c:dLbl>
            <c:spPr>
              <a:effectLst>
                <a:glow rad="63500">
                  <a:schemeClr val="accent1">
                    <a:satMod val="175000"/>
                    <a:alpha val="40000"/>
                  </a:schemeClr>
                </a:glow>
              </a:effectLst>
            </c:spPr>
            <c:txPr>
              <a:bodyPr/>
              <a:lstStyle/>
              <a:p>
                <a:pPr>
                  <a:defRPr sz="1400" b="1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Cruscotti!$E$8:$I$8</c:f>
              <c:numCache>
                <c:formatCode>General</c:formatCode>
                <c:ptCount val="5"/>
                <c:pt idx="0" formatCode="0.0%">
                  <c:v>1.0000000000000002</c:v>
                </c:pt>
                <c:pt idx="1">
                  <c:v>180.00000000000006</c:v>
                </c:pt>
                <c:pt idx="2">
                  <c:v>2</c:v>
                </c:pt>
                <c:pt idx="4">
                  <c:v>177.99999999999994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F1F-4B88-A618-1D569B52E4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270"/>
      </c:pieChart>
      <c:doughnutChart>
        <c:varyColors val="1"/>
        <c:ser>
          <c:idx val="0"/>
          <c:order val="1"/>
          <c:tx>
            <c:strRef>
              <c:f>Cruscotti!$O$2</c:f>
              <c:strCache>
                <c:ptCount val="1"/>
                <c:pt idx="0">
                  <c:v>colori</c:v>
                </c:pt>
              </c:strCache>
            </c:strRef>
          </c:tx>
          <c:cat>
            <c:numRef>
              <c:f>Cruscotti!$L$3:$L$15</c:f>
              <c:numCache>
                <c:formatCode>General</c:formatCode>
                <c:ptCount val="13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</c:numCache>
            </c:numRef>
          </c:cat>
          <c:val>
            <c:numRef>
              <c:f>Cruscotti!$O$3:$O$8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F1F-4B88-A618-1D569B52E450}"/>
            </c:ext>
          </c:extLst>
        </c:ser>
        <c:ser>
          <c:idx val="1"/>
          <c:order val="2"/>
          <c:tx>
            <c:strRef>
              <c:f>Cruscotti!$C$10</c:f>
              <c:strCache>
                <c:ptCount val="1"/>
                <c:pt idx="0">
                  <c:v>spicchio</c:v>
                </c:pt>
              </c:strCache>
            </c:strRef>
          </c:tx>
          <c:dPt>
            <c:idx val="0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 prstMaterial="plastic">
                <a:bevelT/>
                <a:bevelB/>
              </a:sp3d>
            </c:spPr>
            <c:extLst>
              <c:ext xmlns:c16="http://schemas.microsoft.com/office/drawing/2014/chart" uri="{C3380CC4-5D6E-409C-BE32-E72D297353CC}">
                <c16:uniqueId val="{00000006-AF1F-4B88-A618-1D569B52E450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 prstMaterial="plastic">
                <a:bevelT/>
                <a:bevelB/>
              </a:sp3d>
            </c:spPr>
            <c:extLst>
              <c:ext xmlns:c16="http://schemas.microsoft.com/office/drawing/2014/chart" uri="{C3380CC4-5D6E-409C-BE32-E72D297353CC}">
                <c16:uniqueId val="{00000007-AF1F-4B88-A618-1D569B52E450}"/>
              </c:ext>
            </c:extLst>
          </c:dPt>
          <c:dPt>
            <c:idx val="2"/>
            <c:bubble3D val="0"/>
            <c:spPr>
              <a:solidFill>
                <a:srgbClr val="FFFF00"/>
              </a:solidFill>
              <a:ln>
                <a:noFill/>
              </a:ln>
              <a:effectLst>
                <a:innerShdw blurRad="63500" dist="50800" dir="13500000">
                  <a:srgbClr val="92D050">
                    <a:alpha val="50000"/>
                  </a:srgbClr>
                </a:innerShdw>
              </a:effectLst>
              <a:scene3d>
                <a:camera prst="orthographicFront"/>
                <a:lightRig rig="soft" dir="t"/>
              </a:scene3d>
              <a:sp3d prstMaterial="plastic">
                <a:bevelT/>
                <a:bevelB/>
              </a:sp3d>
            </c:spPr>
            <c:extLst>
              <c:ext xmlns:c16="http://schemas.microsoft.com/office/drawing/2014/chart" uri="{C3380CC4-5D6E-409C-BE32-E72D297353CC}">
                <c16:uniqueId val="{00000008-AF1F-4B88-A618-1D569B52E450}"/>
              </c:ext>
            </c:extLst>
          </c:dPt>
          <c:dPt>
            <c:idx val="3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  <c:extLst>
              <c:ext xmlns:c16="http://schemas.microsoft.com/office/drawing/2014/chart" uri="{C3380CC4-5D6E-409C-BE32-E72D297353CC}">
                <c16:uniqueId val="{00000009-AF1F-4B88-A618-1D569B52E450}"/>
              </c:ext>
            </c:extLst>
          </c:dPt>
          <c:dPt>
            <c:idx val="4"/>
            <c:bubble3D val="0"/>
            <c:spPr>
              <a:noFill/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A-AF1F-4B88-A618-1D569B52E450}"/>
              </c:ext>
            </c:extLst>
          </c:dPt>
          <c:cat>
            <c:numRef>
              <c:f>Cruscotti!$L$3:$L$15</c:f>
              <c:numCache>
                <c:formatCode>General</c:formatCode>
                <c:ptCount val="13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</c:numCache>
            </c:numRef>
          </c:cat>
          <c:val>
            <c:numRef>
              <c:f>Cruscotti!$C$11:$C$15</c:f>
              <c:numCache>
                <c:formatCode>General</c:formatCode>
                <c:ptCount val="5"/>
                <c:pt idx="0">
                  <c:v>45</c:v>
                </c:pt>
                <c:pt idx="1">
                  <c:v>45</c:v>
                </c:pt>
                <c:pt idx="2">
                  <c:v>45</c:v>
                </c:pt>
                <c:pt idx="3">
                  <c:v>45</c:v>
                </c:pt>
                <c:pt idx="4">
                  <c:v>180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AF1F-4B88-A618-1D569B52E450}"/>
            </c:ext>
          </c:extLst>
        </c:ser>
        <c:ser>
          <c:idx val="2"/>
          <c:order val="3"/>
          <c:tx>
            <c:strRef>
              <c:f>Cruscotti!$M$2</c:f>
              <c:strCache>
                <c:ptCount val="1"/>
                <c:pt idx="0">
                  <c:v>ghiera</c:v>
                </c:pt>
              </c:strCache>
            </c:strRef>
          </c:tx>
          <c:spPr>
            <a:noFill/>
            <a:ln w="9525">
              <a:solidFill>
                <a:schemeClr val="tx1"/>
              </a:solidFill>
            </a:ln>
          </c:spPr>
          <c:dPt>
            <c:idx val="10"/>
            <c:bubble3D val="0"/>
            <c:spPr>
              <a:noFill/>
              <a:ln w="9525">
                <a:noFill/>
              </a:ln>
            </c:spPr>
            <c:extLst>
              <c:ext xmlns:c16="http://schemas.microsoft.com/office/drawing/2014/chart" uri="{C3380CC4-5D6E-409C-BE32-E72D297353CC}">
                <c16:uniqueId val="{0000000C-AF1F-4B88-A618-1D569B52E450}"/>
              </c:ext>
            </c:extLst>
          </c:dPt>
          <c:dLbls>
            <c:dLbl>
              <c:idx val="0"/>
              <c:layout>
                <c:manualLayout>
                  <c:x val="-4.2105257341448127E-2"/>
                  <c:y val="-8.7824351297405207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F1F-4B88-A618-1D569B52E450}"/>
                </c:ext>
              </c:extLst>
            </c:dLbl>
            <c:dLbl>
              <c:idx val="1"/>
              <c:layout>
                <c:manualLayout>
                  <c:x val="-3.1578943006086095E-2"/>
                  <c:y val="-0.1011310711909510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F1F-4B88-A618-1D569B52E450}"/>
                </c:ext>
              </c:extLst>
            </c:dLbl>
            <c:dLbl>
              <c:idx val="2"/>
              <c:layout>
                <c:manualLayout>
                  <c:x val="-3.5087714451206733E-3"/>
                  <c:y val="-0.1037924151696610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F1F-4B88-A618-1D569B52E450}"/>
                </c:ext>
              </c:extLst>
            </c:dLbl>
            <c:dLbl>
              <c:idx val="3"/>
              <c:layout>
                <c:manualLayout>
                  <c:x val="1.5789471503043002E-2"/>
                  <c:y val="-0.1011310711909510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F1F-4B88-A618-1D569B52E450}"/>
                </c:ext>
              </c:extLst>
            </c:dLbl>
            <c:dLbl>
              <c:idx val="4"/>
              <c:layout>
                <c:manualLayout>
                  <c:x val="4.0350871618887812E-2"/>
                  <c:y val="-9.3147039254823705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F1F-4B88-A618-1D569B52E450}"/>
                </c:ext>
              </c:extLst>
            </c:dLbl>
            <c:dLbl>
              <c:idx val="5"/>
              <c:layout>
                <c:manualLayout>
                  <c:x val="5.2631571676810096E-2"/>
                  <c:y val="-6.6533599467731214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AF1F-4B88-A618-1D569B52E450}"/>
                </c:ext>
              </c:extLst>
            </c:dLbl>
            <c:dLbl>
              <c:idx val="6"/>
              <c:layout>
                <c:manualLayout>
                  <c:x val="7.0175428902413517E-2"/>
                  <c:y val="-3.9920159680638709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F1F-4B88-A618-1D569B52E450}"/>
                </c:ext>
              </c:extLst>
            </c:dLbl>
            <c:dLbl>
              <c:idx val="7"/>
              <c:layout>
                <c:manualLayout>
                  <c:x val="7.5438586070094502E-2"/>
                  <c:y val="-1.064537591483701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AF1F-4B88-A618-1D569B52E450}"/>
                </c:ext>
              </c:extLst>
            </c:dLbl>
            <c:dLbl>
              <c:idx val="8"/>
              <c:layout>
                <c:manualLayout>
                  <c:x val="7.0175428902413517E-2"/>
                  <c:y val="2.3952095808383207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AF1F-4B88-A618-1D569B52E450}"/>
                </c:ext>
              </c:extLst>
            </c:dLbl>
            <c:dLbl>
              <c:idx val="9"/>
              <c:layout>
                <c:manualLayout>
                  <c:x val="6.3157886012172079E-2"/>
                  <c:y val="5.5888223552894203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AF1F-4B88-A618-1D569B52E45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Cruscotti!$L$3:$L$15</c:f>
              <c:numCache>
                <c:formatCode>General</c:formatCode>
                <c:ptCount val="13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</c:numCache>
            </c:numRef>
          </c:cat>
          <c:val>
            <c:numRef>
              <c:f>Cruscotti!$M$3:$M$13</c:f>
              <c:numCache>
                <c:formatCode>General</c:formatCode>
                <c:ptCount val="11"/>
                <c:pt idx="0">
                  <c:v>18</c:v>
                </c:pt>
                <c:pt idx="1">
                  <c:v>18</c:v>
                </c:pt>
                <c:pt idx="2">
                  <c:v>18</c:v>
                </c:pt>
                <c:pt idx="3">
                  <c:v>18</c:v>
                </c:pt>
                <c:pt idx="4">
                  <c:v>18</c:v>
                </c:pt>
                <c:pt idx="5">
                  <c:v>18</c:v>
                </c:pt>
                <c:pt idx="6">
                  <c:v>18</c:v>
                </c:pt>
                <c:pt idx="7">
                  <c:v>18</c:v>
                </c:pt>
                <c:pt idx="8">
                  <c:v>18</c:v>
                </c:pt>
                <c:pt idx="9">
                  <c:v>18</c:v>
                </c:pt>
                <c:pt idx="10">
                  <c:v>180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AF1F-4B88-A618-1D569B52E4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27"/>
      </c:doughnutChart>
    </c:plotArea>
    <c:plotVisOnly val="1"/>
    <c:dispBlanksAs val="gap"/>
    <c:showDLblsOverMax val="0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2"/>
          <c:order val="3"/>
          <c:tx>
            <c:strRef>
              <c:f>Cruscotti!$D$3:$I$3</c:f>
              <c:strCache>
                <c:ptCount val="6"/>
                <c:pt idx="0">
                  <c:v>Caratteristiche generali di sistema</c:v>
                </c:pt>
                <c:pt idx="1">
                  <c:v>100,0%</c:v>
                </c:pt>
                <c:pt idx="2">
                  <c:v>180</c:v>
                </c:pt>
                <c:pt idx="3">
                  <c:v>2</c:v>
                </c:pt>
                <c:pt idx="5">
                  <c:v>178</c:v>
                </c:pt>
              </c:strCache>
            </c:strRef>
          </c:tx>
          <c:dPt>
            <c:idx val="1"/>
            <c:bubble3D val="0"/>
            <c:spPr>
              <a:gradFill flip="none" rotWithShape="1"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path path="circle">
                  <a:fillToRect l="100000" t="100000"/>
                </a:path>
                <a:tileRect r="-100000" b="-100000"/>
              </a:gradFill>
            </c:spPr>
            <c:extLst>
              <c:ext xmlns:c16="http://schemas.microsoft.com/office/drawing/2014/chart" uri="{C3380CC4-5D6E-409C-BE32-E72D297353CC}">
                <c16:uniqueId val="{00000000-3109-46F2-AD23-25FBF352721A}"/>
              </c:ext>
            </c:extLst>
          </c:dPt>
          <c:dPt>
            <c:idx val="2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1-3109-46F2-AD23-25FBF352721A}"/>
              </c:ext>
            </c:extLst>
          </c:dPt>
          <c:dPt>
            <c:idx val="4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2-3109-46F2-AD23-25FBF352721A}"/>
              </c:ext>
            </c:extLst>
          </c:dPt>
          <c:dLbls>
            <c:dLbl>
              <c:idx val="0"/>
              <c:layout>
                <c:manualLayout>
                  <c:x val="0.3109787839020125"/>
                  <c:y val="6.63790168120876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109-46F2-AD23-25FBF352721A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109-46F2-AD23-25FBF352721A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109-46F2-AD23-25FBF352721A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109-46F2-AD23-25FBF352721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Cruscotti!$E$3:$I$3</c:f>
              <c:numCache>
                <c:formatCode>General</c:formatCode>
                <c:ptCount val="5"/>
                <c:pt idx="0" formatCode="0.0%">
                  <c:v>1.0000000000000004</c:v>
                </c:pt>
                <c:pt idx="1">
                  <c:v>180.00000000000009</c:v>
                </c:pt>
                <c:pt idx="2">
                  <c:v>2</c:v>
                </c:pt>
                <c:pt idx="4">
                  <c:v>177.99999999999991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109-46F2-AD23-25FBF35272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270"/>
      </c:pieChart>
      <c:doughnutChart>
        <c:varyColors val="1"/>
        <c:ser>
          <c:idx val="0"/>
          <c:order val="0"/>
          <c:tx>
            <c:strRef>
              <c:f>Cruscotti!$O$2</c:f>
              <c:strCache>
                <c:ptCount val="1"/>
                <c:pt idx="0">
                  <c:v>colori</c:v>
                </c:pt>
              </c:strCache>
            </c:strRef>
          </c:tx>
          <c:cat>
            <c:numRef>
              <c:f>Cruscotti!$L$3:$L$15</c:f>
              <c:numCache>
                <c:formatCode>General</c:formatCode>
                <c:ptCount val="13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</c:numCache>
            </c:numRef>
          </c:cat>
          <c:val>
            <c:numRef>
              <c:f>Cruscotti!$O$3:$O$8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109-46F2-AD23-25FBF352721A}"/>
            </c:ext>
          </c:extLst>
        </c:ser>
        <c:ser>
          <c:idx val="1"/>
          <c:order val="1"/>
          <c:tx>
            <c:strRef>
              <c:f>Cruscotti!$P$2</c:f>
              <c:strCache>
                <c:ptCount val="1"/>
                <c:pt idx="0">
                  <c:v>spicchio</c:v>
                </c:pt>
              </c:strCache>
            </c:strRef>
          </c:tx>
          <c:dPt>
            <c:idx val="0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  <c:extLst>
              <c:ext xmlns:c16="http://schemas.microsoft.com/office/drawing/2014/chart" uri="{C3380CC4-5D6E-409C-BE32-E72D297353CC}">
                <c16:uniqueId val="{00000006-3109-46F2-AD23-25FBF352721A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  <c:extLst>
              <c:ext xmlns:c16="http://schemas.microsoft.com/office/drawing/2014/chart" uri="{C3380CC4-5D6E-409C-BE32-E72D297353CC}">
                <c16:uniqueId val="{00000007-3109-46F2-AD23-25FBF352721A}"/>
              </c:ext>
            </c:extLst>
          </c:dPt>
          <c:dPt>
            <c:idx val="2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  <c:extLst>
              <c:ext xmlns:c16="http://schemas.microsoft.com/office/drawing/2014/chart" uri="{C3380CC4-5D6E-409C-BE32-E72D297353CC}">
                <c16:uniqueId val="{00000008-3109-46F2-AD23-25FBF352721A}"/>
              </c:ext>
            </c:extLst>
          </c:dPt>
          <c:dPt>
            <c:idx val="3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9-3109-46F2-AD23-25FBF352721A}"/>
              </c:ext>
            </c:extLst>
          </c:dPt>
          <c:cat>
            <c:numRef>
              <c:f>Cruscotti!$L$3:$L$15</c:f>
              <c:numCache>
                <c:formatCode>General</c:formatCode>
                <c:ptCount val="13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</c:numCache>
            </c:numRef>
          </c:cat>
          <c:val>
            <c:numRef>
              <c:f>Cruscotti!$P$3:$P$7</c:f>
              <c:numCache>
                <c:formatCode>General</c:formatCode>
                <c:ptCount val="5"/>
                <c:pt idx="0">
                  <c:v>60</c:v>
                </c:pt>
                <c:pt idx="1">
                  <c:v>60</c:v>
                </c:pt>
                <c:pt idx="2">
                  <c:v>60</c:v>
                </c:pt>
                <c:pt idx="3">
                  <c:v>180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109-46F2-AD23-25FBF352721A}"/>
            </c:ext>
          </c:extLst>
        </c:ser>
        <c:ser>
          <c:idx val="3"/>
          <c:order val="2"/>
          <c:tx>
            <c:strRef>
              <c:f>Cruscotti!$M$2</c:f>
              <c:strCache>
                <c:ptCount val="1"/>
                <c:pt idx="0">
                  <c:v>ghiera</c:v>
                </c:pt>
              </c:strCache>
            </c:strRef>
          </c:tx>
          <c:spPr>
            <a:noFill/>
            <a:ln>
              <a:solidFill>
                <a:schemeClr val="tx1"/>
              </a:solidFill>
            </a:ln>
          </c:spPr>
          <c:dPt>
            <c:idx val="10"/>
            <c:bubble3D val="0"/>
            <c:spPr>
              <a:noFill/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B-3109-46F2-AD23-25FBF352721A}"/>
              </c:ext>
            </c:extLst>
          </c:dPt>
          <c:dLbls>
            <c:dLbl>
              <c:idx val="0"/>
              <c:layout>
                <c:manualLayout>
                  <c:x val="-4.7222222222222228E-2"/>
                  <c:y val="-8.3333333333333343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109-46F2-AD23-25FBF352721A}"/>
                </c:ext>
              </c:extLst>
            </c:dLbl>
            <c:dLbl>
              <c:idx val="1"/>
              <c:layout>
                <c:manualLayout>
                  <c:x val="-3.3333333333333305E-2"/>
                  <c:y val="-0.1111111111111110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109-46F2-AD23-25FBF352721A}"/>
                </c:ext>
              </c:extLst>
            </c:dLbl>
            <c:dLbl>
              <c:idx val="2"/>
              <c:layout>
                <c:manualLayout>
                  <c:x val="-1.6666666666666712E-2"/>
                  <c:y val="-0.10648148148148207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109-46F2-AD23-25FBF352721A}"/>
                </c:ext>
              </c:extLst>
            </c:dLbl>
            <c:dLbl>
              <c:idx val="3"/>
              <c:layout>
                <c:manualLayout>
                  <c:x val="5.5555555555554977E-3"/>
                  <c:y val="-0.1111111111111110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109-46F2-AD23-25FBF352721A}"/>
                </c:ext>
              </c:extLst>
            </c:dLbl>
            <c:dLbl>
              <c:idx val="4"/>
              <c:layout>
                <c:manualLayout>
                  <c:x val="3.6111111111111129E-2"/>
                  <c:y val="-0.10648148148148207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3109-46F2-AD23-25FBF352721A}"/>
                </c:ext>
              </c:extLst>
            </c:dLbl>
            <c:dLbl>
              <c:idx val="5"/>
              <c:layout>
                <c:manualLayout>
                  <c:x val="0.05"/>
                  <c:y val="-8.3333333333333343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109-46F2-AD23-25FBF352721A}"/>
                </c:ext>
              </c:extLst>
            </c:dLbl>
            <c:dLbl>
              <c:idx val="6"/>
              <c:layout>
                <c:manualLayout>
                  <c:x val="5.8333333333333348E-2"/>
                  <c:y val="-5.0925925925925902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3109-46F2-AD23-25FBF352721A}"/>
                </c:ext>
              </c:extLst>
            </c:dLbl>
            <c:dLbl>
              <c:idx val="7"/>
              <c:layout>
                <c:manualLayout>
                  <c:x val="7.7777777777777821E-2"/>
                  <c:y val="-1.8518518518518511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3109-46F2-AD23-25FBF352721A}"/>
                </c:ext>
              </c:extLst>
            </c:dLbl>
            <c:dLbl>
              <c:idx val="8"/>
              <c:layout>
                <c:manualLayout>
                  <c:x val="6.6666666666666707E-2"/>
                  <c:y val="1.3888888888888911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3109-46F2-AD23-25FBF352721A}"/>
                </c:ext>
              </c:extLst>
            </c:dLbl>
            <c:dLbl>
              <c:idx val="9"/>
              <c:layout>
                <c:manualLayout>
                  <c:x val="6.9444444444444503E-2"/>
                  <c:y val="2.7777777777777832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3109-46F2-AD23-25FBF352721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Cruscotti!$L$3:$L$15</c:f>
              <c:numCache>
                <c:formatCode>General</c:formatCode>
                <c:ptCount val="13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</c:numCache>
            </c:numRef>
          </c:cat>
          <c:val>
            <c:numRef>
              <c:f>Cruscotti!$M$3:$M$13</c:f>
              <c:numCache>
                <c:formatCode>General</c:formatCode>
                <c:ptCount val="11"/>
                <c:pt idx="0">
                  <c:v>18</c:v>
                </c:pt>
                <c:pt idx="1">
                  <c:v>18</c:v>
                </c:pt>
                <c:pt idx="2">
                  <c:v>18</c:v>
                </c:pt>
                <c:pt idx="3">
                  <c:v>18</c:v>
                </c:pt>
                <c:pt idx="4">
                  <c:v>18</c:v>
                </c:pt>
                <c:pt idx="5">
                  <c:v>18</c:v>
                </c:pt>
                <c:pt idx="6">
                  <c:v>18</c:v>
                </c:pt>
                <c:pt idx="7">
                  <c:v>18</c:v>
                </c:pt>
                <c:pt idx="8">
                  <c:v>18</c:v>
                </c:pt>
                <c:pt idx="9">
                  <c:v>18</c:v>
                </c:pt>
                <c:pt idx="10">
                  <c:v>180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3109-46F2-AD23-25FBF35272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28"/>
      </c:doughnutChart>
    </c:plotArea>
    <c:plotVisOnly val="1"/>
    <c:dispBlanksAs val="gap"/>
    <c:showDLblsOverMax val="0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2"/>
          <c:order val="3"/>
          <c:tx>
            <c:strRef>
              <c:f>Cruscotti!$D$4</c:f>
              <c:strCache>
                <c:ptCount val="1"/>
                <c:pt idx="0">
                  <c:v>Gestione documentale</c:v>
                </c:pt>
              </c:strCache>
            </c:strRef>
          </c:tx>
          <c:dPt>
            <c:idx val="1"/>
            <c:bubble3D val="0"/>
            <c:spPr>
              <a:gradFill flip="none" rotWithShape="1"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path path="circle">
                  <a:fillToRect l="100000" t="100000"/>
                </a:path>
                <a:tileRect r="-100000" b="-100000"/>
              </a:gradFill>
            </c:spPr>
            <c:extLst>
              <c:ext xmlns:c16="http://schemas.microsoft.com/office/drawing/2014/chart" uri="{C3380CC4-5D6E-409C-BE32-E72D297353CC}">
                <c16:uniqueId val="{00000000-8178-4A07-804F-985D7BE0A9AE}"/>
              </c:ext>
            </c:extLst>
          </c:dPt>
          <c:dPt>
            <c:idx val="2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1-8178-4A07-804F-985D7BE0A9AE}"/>
              </c:ext>
            </c:extLst>
          </c:dPt>
          <c:dPt>
            <c:idx val="4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2-8178-4A07-804F-985D7BE0A9AE}"/>
              </c:ext>
            </c:extLst>
          </c:dPt>
          <c:dLbls>
            <c:dLbl>
              <c:idx val="0"/>
              <c:layout>
                <c:manualLayout>
                  <c:x val="0.32020516185476833"/>
                  <c:y val="6.372472308885923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178-4A07-804F-985D7BE0A9AE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178-4A07-804F-985D7BE0A9A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178-4A07-804F-985D7BE0A9AE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178-4A07-804F-985D7BE0A9A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Cruscotti!$E$4:$I$4</c:f>
              <c:numCache>
                <c:formatCode>General</c:formatCode>
                <c:ptCount val="5"/>
                <c:pt idx="0" formatCode="0.0%">
                  <c:v>1.0000000000000002</c:v>
                </c:pt>
                <c:pt idx="1">
                  <c:v>180.00000000000006</c:v>
                </c:pt>
                <c:pt idx="2">
                  <c:v>2</c:v>
                </c:pt>
                <c:pt idx="4">
                  <c:v>177.99999999999994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178-4A07-804F-985D7BE0A9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270"/>
      </c:pieChart>
      <c:doughnutChart>
        <c:varyColors val="1"/>
        <c:ser>
          <c:idx val="0"/>
          <c:order val="0"/>
          <c:tx>
            <c:strRef>
              <c:f>Cruscotti!$O$2</c:f>
              <c:strCache>
                <c:ptCount val="1"/>
                <c:pt idx="0">
                  <c:v>colori</c:v>
                </c:pt>
              </c:strCache>
            </c:strRef>
          </c:tx>
          <c:cat>
            <c:numRef>
              <c:f>Cruscotti!$L$3:$L$15</c:f>
              <c:numCache>
                <c:formatCode>General</c:formatCode>
                <c:ptCount val="13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</c:numCache>
            </c:numRef>
          </c:cat>
          <c:val>
            <c:numRef>
              <c:f>Cruscotti!$O$3:$O$8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178-4A07-804F-985D7BE0A9AE}"/>
            </c:ext>
          </c:extLst>
        </c:ser>
        <c:ser>
          <c:idx val="1"/>
          <c:order val="1"/>
          <c:tx>
            <c:strRef>
              <c:f>Cruscotti!$P$2</c:f>
              <c:strCache>
                <c:ptCount val="1"/>
                <c:pt idx="0">
                  <c:v>spicchio</c:v>
                </c:pt>
              </c:strCache>
            </c:strRef>
          </c:tx>
          <c:dPt>
            <c:idx val="0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  <c:extLst>
              <c:ext xmlns:c16="http://schemas.microsoft.com/office/drawing/2014/chart" uri="{C3380CC4-5D6E-409C-BE32-E72D297353CC}">
                <c16:uniqueId val="{00000006-8178-4A07-804F-985D7BE0A9AE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  <c:extLst>
              <c:ext xmlns:c16="http://schemas.microsoft.com/office/drawing/2014/chart" uri="{C3380CC4-5D6E-409C-BE32-E72D297353CC}">
                <c16:uniqueId val="{00000007-8178-4A07-804F-985D7BE0A9AE}"/>
              </c:ext>
            </c:extLst>
          </c:dPt>
          <c:dPt>
            <c:idx val="2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  <c:extLst>
              <c:ext xmlns:c16="http://schemas.microsoft.com/office/drawing/2014/chart" uri="{C3380CC4-5D6E-409C-BE32-E72D297353CC}">
                <c16:uniqueId val="{00000008-8178-4A07-804F-985D7BE0A9AE}"/>
              </c:ext>
            </c:extLst>
          </c:dPt>
          <c:dPt>
            <c:idx val="3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9-8178-4A07-804F-985D7BE0A9AE}"/>
              </c:ext>
            </c:extLst>
          </c:dPt>
          <c:cat>
            <c:numRef>
              <c:f>Cruscotti!$L$3:$L$15</c:f>
              <c:numCache>
                <c:formatCode>General</c:formatCode>
                <c:ptCount val="13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</c:numCache>
            </c:numRef>
          </c:cat>
          <c:val>
            <c:numRef>
              <c:f>Cruscotti!$P$3:$P$7</c:f>
              <c:numCache>
                <c:formatCode>General</c:formatCode>
                <c:ptCount val="5"/>
                <c:pt idx="0">
                  <c:v>60</c:v>
                </c:pt>
                <c:pt idx="1">
                  <c:v>60</c:v>
                </c:pt>
                <c:pt idx="2">
                  <c:v>60</c:v>
                </c:pt>
                <c:pt idx="3">
                  <c:v>180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178-4A07-804F-985D7BE0A9AE}"/>
            </c:ext>
          </c:extLst>
        </c:ser>
        <c:ser>
          <c:idx val="3"/>
          <c:order val="2"/>
          <c:tx>
            <c:strRef>
              <c:f>Cruscotti!$M$2</c:f>
              <c:strCache>
                <c:ptCount val="1"/>
                <c:pt idx="0">
                  <c:v>ghiera</c:v>
                </c:pt>
              </c:strCache>
            </c:strRef>
          </c:tx>
          <c:spPr>
            <a:noFill/>
            <a:ln>
              <a:solidFill>
                <a:schemeClr val="tx1"/>
              </a:solidFill>
            </a:ln>
          </c:spPr>
          <c:dPt>
            <c:idx val="10"/>
            <c:bubble3D val="0"/>
            <c:spPr>
              <a:noFill/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B-8178-4A07-804F-985D7BE0A9AE}"/>
              </c:ext>
            </c:extLst>
          </c:dPt>
          <c:dLbls>
            <c:dLbl>
              <c:idx val="0"/>
              <c:layout>
                <c:manualLayout>
                  <c:x val="-4.7222222222222228E-2"/>
                  <c:y val="-8.3333333333333343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178-4A07-804F-985D7BE0A9AE}"/>
                </c:ext>
              </c:extLst>
            </c:dLbl>
            <c:dLbl>
              <c:idx val="1"/>
              <c:layout>
                <c:manualLayout>
                  <c:x val="-3.3333333333333305E-2"/>
                  <c:y val="-0.1111111111111110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178-4A07-804F-985D7BE0A9AE}"/>
                </c:ext>
              </c:extLst>
            </c:dLbl>
            <c:dLbl>
              <c:idx val="2"/>
              <c:layout>
                <c:manualLayout>
                  <c:x val="-1.6666666666666712E-2"/>
                  <c:y val="-0.10648148148148207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178-4A07-804F-985D7BE0A9AE}"/>
                </c:ext>
              </c:extLst>
            </c:dLbl>
            <c:dLbl>
              <c:idx val="3"/>
              <c:layout>
                <c:manualLayout>
                  <c:x val="5.5555555555554977E-3"/>
                  <c:y val="-0.1111111111111110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178-4A07-804F-985D7BE0A9AE}"/>
                </c:ext>
              </c:extLst>
            </c:dLbl>
            <c:dLbl>
              <c:idx val="4"/>
              <c:layout>
                <c:manualLayout>
                  <c:x val="3.6111111111111129E-2"/>
                  <c:y val="-0.10648148148148207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178-4A07-804F-985D7BE0A9AE}"/>
                </c:ext>
              </c:extLst>
            </c:dLbl>
            <c:dLbl>
              <c:idx val="5"/>
              <c:layout>
                <c:manualLayout>
                  <c:x val="0.05"/>
                  <c:y val="-8.3333333333333343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178-4A07-804F-985D7BE0A9AE}"/>
                </c:ext>
              </c:extLst>
            </c:dLbl>
            <c:dLbl>
              <c:idx val="6"/>
              <c:layout>
                <c:manualLayout>
                  <c:x val="5.8333333333333348E-2"/>
                  <c:y val="-5.0925925925925902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178-4A07-804F-985D7BE0A9AE}"/>
                </c:ext>
              </c:extLst>
            </c:dLbl>
            <c:dLbl>
              <c:idx val="7"/>
              <c:layout>
                <c:manualLayout>
                  <c:x val="7.7777777777777821E-2"/>
                  <c:y val="-1.8518518518518511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178-4A07-804F-985D7BE0A9AE}"/>
                </c:ext>
              </c:extLst>
            </c:dLbl>
            <c:dLbl>
              <c:idx val="8"/>
              <c:layout>
                <c:manualLayout>
                  <c:x val="6.6666666666666707E-2"/>
                  <c:y val="1.3888888888888911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8178-4A07-804F-985D7BE0A9AE}"/>
                </c:ext>
              </c:extLst>
            </c:dLbl>
            <c:dLbl>
              <c:idx val="9"/>
              <c:layout>
                <c:manualLayout>
                  <c:x val="6.9444444444444503E-2"/>
                  <c:y val="2.7777777777777832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8178-4A07-804F-985D7BE0A9A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Cruscotti!$L$3:$L$15</c:f>
              <c:numCache>
                <c:formatCode>General</c:formatCode>
                <c:ptCount val="13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</c:numCache>
            </c:numRef>
          </c:cat>
          <c:val>
            <c:numRef>
              <c:f>Cruscotti!$M$3:$M$13</c:f>
              <c:numCache>
                <c:formatCode>General</c:formatCode>
                <c:ptCount val="11"/>
                <c:pt idx="0">
                  <c:v>18</c:v>
                </c:pt>
                <c:pt idx="1">
                  <c:v>18</c:v>
                </c:pt>
                <c:pt idx="2">
                  <c:v>18</c:v>
                </c:pt>
                <c:pt idx="3">
                  <c:v>18</c:v>
                </c:pt>
                <c:pt idx="4">
                  <c:v>18</c:v>
                </c:pt>
                <c:pt idx="5">
                  <c:v>18</c:v>
                </c:pt>
                <c:pt idx="6">
                  <c:v>18</c:v>
                </c:pt>
                <c:pt idx="7">
                  <c:v>18</c:v>
                </c:pt>
                <c:pt idx="8">
                  <c:v>18</c:v>
                </c:pt>
                <c:pt idx="9">
                  <c:v>18</c:v>
                </c:pt>
                <c:pt idx="10">
                  <c:v>180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8178-4A07-804F-985D7BE0A9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28"/>
      </c:doughnutChart>
    </c:plotArea>
    <c:plotVisOnly val="1"/>
    <c:dispBlanksAs val="gap"/>
    <c:showDLblsOverMax val="0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pieChart>
        <c:varyColors val="1"/>
        <c:ser>
          <c:idx val="2"/>
          <c:order val="3"/>
          <c:tx>
            <c:strRef>
              <c:f>Cruscotti!$D$5</c:f>
              <c:strCache>
                <c:ptCount val="1"/>
                <c:pt idx="0">
                  <c:v>Gestione workflow documentale</c:v>
                </c:pt>
              </c:strCache>
            </c:strRef>
          </c:tx>
          <c:dPt>
            <c:idx val="1"/>
            <c:bubble3D val="0"/>
            <c:spPr>
              <a:gradFill flip="none" rotWithShape="1"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path path="circle">
                  <a:fillToRect l="100000" t="100000"/>
                </a:path>
                <a:tileRect r="-100000" b="-100000"/>
              </a:gradFill>
            </c:spPr>
            <c:extLst>
              <c:ext xmlns:c16="http://schemas.microsoft.com/office/drawing/2014/chart" uri="{C3380CC4-5D6E-409C-BE32-E72D297353CC}">
                <c16:uniqueId val="{00000000-42DF-4425-A57E-555D92F12F41}"/>
              </c:ext>
            </c:extLst>
          </c:dPt>
          <c:dPt>
            <c:idx val="2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1-42DF-4425-A57E-555D92F12F41}"/>
              </c:ext>
            </c:extLst>
          </c:dPt>
          <c:dPt>
            <c:idx val="4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2-42DF-4425-A57E-555D92F12F41}"/>
              </c:ext>
            </c:extLst>
          </c:dPt>
          <c:dLbls>
            <c:dLbl>
              <c:idx val="0"/>
              <c:layout>
                <c:manualLayout>
                  <c:x val="0.29944776266598833"/>
                  <c:y val="6.1724279276997196E-2"/>
                </c:manualLayout>
              </c:layout>
              <c:spPr/>
              <c:txPr>
                <a:bodyPr/>
                <a:lstStyle/>
                <a:p>
                  <a:pPr>
                    <a:defRPr sz="1400" b="1"/>
                  </a:pPr>
                  <a:endParaRPr lang="it-IT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2DF-4425-A57E-555D92F12F41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2DF-4425-A57E-555D92F12F4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2DF-4425-A57E-555D92F12F41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2DF-4425-A57E-555D92F12F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Cruscotti!$E$5:$I$5</c:f>
              <c:numCache>
                <c:formatCode>General</c:formatCode>
                <c:ptCount val="5"/>
                <c:pt idx="0" formatCode="0.0%">
                  <c:v>1</c:v>
                </c:pt>
                <c:pt idx="1">
                  <c:v>180</c:v>
                </c:pt>
                <c:pt idx="2">
                  <c:v>2</c:v>
                </c:pt>
                <c:pt idx="4">
                  <c:v>178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2DF-4425-A57E-555D92F12F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270"/>
      </c:pieChart>
      <c:doughnutChart>
        <c:varyColors val="1"/>
        <c:ser>
          <c:idx val="0"/>
          <c:order val="0"/>
          <c:tx>
            <c:strRef>
              <c:f>Cruscotti!$O$2</c:f>
              <c:strCache>
                <c:ptCount val="1"/>
                <c:pt idx="0">
                  <c:v>colori</c:v>
                </c:pt>
              </c:strCache>
            </c:strRef>
          </c:tx>
          <c:cat>
            <c:numRef>
              <c:f>Cruscotti!$L$3:$L$13</c:f>
              <c:numCache>
                <c:formatCode>General</c:formatCode>
                <c:ptCount val="11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</c:numCache>
            </c:numRef>
          </c:cat>
          <c:val>
            <c:numRef>
              <c:f>Cruscotti!$O$3:$O$8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2DF-4425-A57E-555D92F12F41}"/>
            </c:ext>
          </c:extLst>
        </c:ser>
        <c:ser>
          <c:idx val="1"/>
          <c:order val="1"/>
          <c:tx>
            <c:strRef>
              <c:f>Cruscotti!$P$2</c:f>
              <c:strCache>
                <c:ptCount val="1"/>
                <c:pt idx="0">
                  <c:v>spicchio</c:v>
                </c:pt>
              </c:strCache>
            </c:strRef>
          </c:tx>
          <c:dPt>
            <c:idx val="0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  <c:extLst>
              <c:ext xmlns:c16="http://schemas.microsoft.com/office/drawing/2014/chart" uri="{C3380CC4-5D6E-409C-BE32-E72D297353CC}">
                <c16:uniqueId val="{00000006-42DF-4425-A57E-555D92F12F41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  <c:extLst>
              <c:ext xmlns:c16="http://schemas.microsoft.com/office/drawing/2014/chart" uri="{C3380CC4-5D6E-409C-BE32-E72D297353CC}">
                <c16:uniqueId val="{00000007-42DF-4425-A57E-555D92F12F41}"/>
              </c:ext>
            </c:extLst>
          </c:dPt>
          <c:dPt>
            <c:idx val="2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  <c:extLst>
              <c:ext xmlns:c16="http://schemas.microsoft.com/office/drawing/2014/chart" uri="{C3380CC4-5D6E-409C-BE32-E72D297353CC}">
                <c16:uniqueId val="{00000008-42DF-4425-A57E-555D92F12F41}"/>
              </c:ext>
            </c:extLst>
          </c:dPt>
          <c:dPt>
            <c:idx val="3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9-42DF-4425-A57E-555D92F12F41}"/>
              </c:ext>
            </c:extLst>
          </c:dPt>
          <c:cat>
            <c:numRef>
              <c:f>Cruscotti!$L$3:$L$13</c:f>
              <c:numCache>
                <c:formatCode>General</c:formatCode>
                <c:ptCount val="11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</c:numCache>
            </c:numRef>
          </c:cat>
          <c:val>
            <c:numRef>
              <c:f>Cruscotti!$P$3:$P$7</c:f>
              <c:numCache>
                <c:formatCode>General</c:formatCode>
                <c:ptCount val="5"/>
                <c:pt idx="0">
                  <c:v>60</c:v>
                </c:pt>
                <c:pt idx="1">
                  <c:v>60</c:v>
                </c:pt>
                <c:pt idx="2">
                  <c:v>60</c:v>
                </c:pt>
                <c:pt idx="3">
                  <c:v>180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2DF-4425-A57E-555D92F12F41}"/>
            </c:ext>
          </c:extLst>
        </c:ser>
        <c:ser>
          <c:idx val="3"/>
          <c:order val="2"/>
          <c:tx>
            <c:strRef>
              <c:f>Cruscotti!$M$2</c:f>
              <c:strCache>
                <c:ptCount val="1"/>
                <c:pt idx="0">
                  <c:v>ghiera</c:v>
                </c:pt>
              </c:strCache>
            </c:strRef>
          </c:tx>
          <c:spPr>
            <a:noFill/>
            <a:ln>
              <a:solidFill>
                <a:schemeClr val="tx1"/>
              </a:solidFill>
            </a:ln>
          </c:spPr>
          <c:dPt>
            <c:idx val="10"/>
            <c:bubble3D val="0"/>
            <c:spPr>
              <a:noFill/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B-42DF-4425-A57E-555D92F12F41}"/>
              </c:ext>
            </c:extLst>
          </c:dPt>
          <c:dLbls>
            <c:dLbl>
              <c:idx val="0"/>
              <c:layout>
                <c:manualLayout>
                  <c:x val="-4.7222222222222228E-2"/>
                  <c:y val="-8.3333333333333343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2DF-4425-A57E-555D92F12F41}"/>
                </c:ext>
              </c:extLst>
            </c:dLbl>
            <c:dLbl>
              <c:idx val="1"/>
              <c:layout>
                <c:manualLayout>
                  <c:x val="-3.3333333333333305E-2"/>
                  <c:y val="-0.1111111111111110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2DF-4425-A57E-555D92F12F41}"/>
                </c:ext>
              </c:extLst>
            </c:dLbl>
            <c:dLbl>
              <c:idx val="2"/>
              <c:layout>
                <c:manualLayout>
                  <c:x val="-1.6666666666666712E-2"/>
                  <c:y val="-0.10648148148148207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2DF-4425-A57E-555D92F12F41}"/>
                </c:ext>
              </c:extLst>
            </c:dLbl>
            <c:dLbl>
              <c:idx val="3"/>
              <c:layout>
                <c:manualLayout>
                  <c:x val="5.5555555555554977E-3"/>
                  <c:y val="-0.1111111111111110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2DF-4425-A57E-555D92F12F41}"/>
                </c:ext>
              </c:extLst>
            </c:dLbl>
            <c:dLbl>
              <c:idx val="4"/>
              <c:layout>
                <c:manualLayout>
                  <c:x val="3.6111111111111129E-2"/>
                  <c:y val="-0.10648148148148207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2DF-4425-A57E-555D92F12F41}"/>
                </c:ext>
              </c:extLst>
            </c:dLbl>
            <c:dLbl>
              <c:idx val="5"/>
              <c:layout>
                <c:manualLayout>
                  <c:x val="0.05"/>
                  <c:y val="-8.3333333333333343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2DF-4425-A57E-555D92F12F41}"/>
                </c:ext>
              </c:extLst>
            </c:dLbl>
            <c:dLbl>
              <c:idx val="6"/>
              <c:layout>
                <c:manualLayout>
                  <c:x val="5.8333333333333348E-2"/>
                  <c:y val="-5.0925925925925902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2DF-4425-A57E-555D92F12F41}"/>
                </c:ext>
              </c:extLst>
            </c:dLbl>
            <c:dLbl>
              <c:idx val="7"/>
              <c:layout>
                <c:manualLayout>
                  <c:x val="7.7777777777777821E-2"/>
                  <c:y val="-1.8518518518518511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2DF-4425-A57E-555D92F12F41}"/>
                </c:ext>
              </c:extLst>
            </c:dLbl>
            <c:dLbl>
              <c:idx val="8"/>
              <c:layout>
                <c:manualLayout>
                  <c:x val="6.6666666666666707E-2"/>
                  <c:y val="1.3888888888888911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42DF-4425-A57E-555D92F12F41}"/>
                </c:ext>
              </c:extLst>
            </c:dLbl>
            <c:dLbl>
              <c:idx val="9"/>
              <c:layout>
                <c:manualLayout>
                  <c:x val="6.9444444444444503E-2"/>
                  <c:y val="2.7777777777777832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42DF-4425-A57E-555D92F12F4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Cruscotti!$L$3:$L$13</c:f>
              <c:numCache>
                <c:formatCode>General</c:formatCode>
                <c:ptCount val="11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</c:numCache>
            </c:numRef>
          </c:cat>
          <c:val>
            <c:numRef>
              <c:f>Cruscotti!$M$3:$M$13</c:f>
              <c:numCache>
                <c:formatCode>General</c:formatCode>
                <c:ptCount val="11"/>
                <c:pt idx="0">
                  <c:v>18</c:v>
                </c:pt>
                <c:pt idx="1">
                  <c:v>18</c:v>
                </c:pt>
                <c:pt idx="2">
                  <c:v>18</c:v>
                </c:pt>
                <c:pt idx="3">
                  <c:v>18</c:v>
                </c:pt>
                <c:pt idx="4">
                  <c:v>18</c:v>
                </c:pt>
                <c:pt idx="5">
                  <c:v>18</c:v>
                </c:pt>
                <c:pt idx="6">
                  <c:v>18</c:v>
                </c:pt>
                <c:pt idx="7">
                  <c:v>18</c:v>
                </c:pt>
                <c:pt idx="8">
                  <c:v>18</c:v>
                </c:pt>
                <c:pt idx="9">
                  <c:v>18</c:v>
                </c:pt>
                <c:pt idx="10">
                  <c:v>180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42DF-4425-A57E-555D92F12F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28"/>
      </c:doughnutChart>
    </c:plotArea>
    <c:plotVisOnly val="1"/>
    <c:dispBlanksAs val="gap"/>
    <c:showDLblsOverMax val="0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pieChart>
        <c:varyColors val="1"/>
        <c:ser>
          <c:idx val="2"/>
          <c:order val="3"/>
          <c:tx>
            <c:strRef>
              <c:f>Cruscotti!$D$6</c:f>
              <c:strCache>
                <c:ptCount val="1"/>
                <c:pt idx="0">
                  <c:v>Gestione della conservazione documentale</c:v>
                </c:pt>
              </c:strCache>
            </c:strRef>
          </c:tx>
          <c:dPt>
            <c:idx val="1"/>
            <c:bubble3D val="0"/>
            <c:spPr>
              <a:gradFill flip="none" rotWithShape="1"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path path="circle">
                  <a:fillToRect l="100000" t="100000"/>
                </a:path>
                <a:tileRect r="-100000" b="-100000"/>
              </a:gradFill>
            </c:spPr>
            <c:extLst>
              <c:ext xmlns:c16="http://schemas.microsoft.com/office/drawing/2014/chart" uri="{C3380CC4-5D6E-409C-BE32-E72D297353CC}">
                <c16:uniqueId val="{00000000-E026-44B6-9D6C-0A3948A78745}"/>
              </c:ext>
            </c:extLst>
          </c:dPt>
          <c:dPt>
            <c:idx val="2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1-E026-44B6-9D6C-0A3948A78745}"/>
              </c:ext>
            </c:extLst>
          </c:dPt>
          <c:dPt>
            <c:idx val="4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2-E026-44B6-9D6C-0A3948A78745}"/>
              </c:ext>
            </c:extLst>
          </c:dPt>
          <c:dLbls>
            <c:dLbl>
              <c:idx val="0"/>
              <c:layout>
                <c:manualLayout>
                  <c:x val="0.30644360832331641"/>
                  <c:y val="5.722485796286534E-2"/>
                </c:manualLayout>
              </c:layout>
              <c:spPr/>
              <c:txPr>
                <a:bodyPr/>
                <a:lstStyle/>
                <a:p>
                  <a:pPr>
                    <a:defRPr sz="1400" b="1"/>
                  </a:pPr>
                  <a:endParaRPr lang="it-IT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026-44B6-9D6C-0A3948A78745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026-44B6-9D6C-0A3948A7874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026-44B6-9D6C-0A3948A78745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026-44B6-9D6C-0A3948A7874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Cruscotti!$E$6:$I$6</c:f>
              <c:numCache>
                <c:formatCode>General</c:formatCode>
                <c:ptCount val="5"/>
                <c:pt idx="0" formatCode="0.0%">
                  <c:v>1</c:v>
                </c:pt>
                <c:pt idx="1">
                  <c:v>180</c:v>
                </c:pt>
                <c:pt idx="2">
                  <c:v>2</c:v>
                </c:pt>
                <c:pt idx="4">
                  <c:v>178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026-44B6-9D6C-0A3948A787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270"/>
      </c:pieChart>
      <c:doughnutChart>
        <c:varyColors val="1"/>
        <c:ser>
          <c:idx val="0"/>
          <c:order val="0"/>
          <c:tx>
            <c:strRef>
              <c:f>Cruscotti!$O$2</c:f>
              <c:strCache>
                <c:ptCount val="1"/>
                <c:pt idx="0">
                  <c:v>colori</c:v>
                </c:pt>
              </c:strCache>
            </c:strRef>
          </c:tx>
          <c:cat>
            <c:numRef>
              <c:f>Cruscotti!$L$3:$L$13</c:f>
              <c:numCache>
                <c:formatCode>General</c:formatCode>
                <c:ptCount val="11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</c:numCache>
            </c:numRef>
          </c:cat>
          <c:val>
            <c:numRef>
              <c:f>Cruscotti!$O$3:$O$8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026-44B6-9D6C-0A3948A78745}"/>
            </c:ext>
          </c:extLst>
        </c:ser>
        <c:ser>
          <c:idx val="1"/>
          <c:order val="1"/>
          <c:tx>
            <c:strRef>
              <c:f>Cruscotti!$P$2</c:f>
              <c:strCache>
                <c:ptCount val="1"/>
                <c:pt idx="0">
                  <c:v>spicchio</c:v>
                </c:pt>
              </c:strCache>
            </c:strRef>
          </c:tx>
          <c:dPt>
            <c:idx val="0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  <c:extLst>
              <c:ext xmlns:c16="http://schemas.microsoft.com/office/drawing/2014/chart" uri="{C3380CC4-5D6E-409C-BE32-E72D297353CC}">
                <c16:uniqueId val="{00000006-E026-44B6-9D6C-0A3948A78745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  <c:extLst>
              <c:ext xmlns:c16="http://schemas.microsoft.com/office/drawing/2014/chart" uri="{C3380CC4-5D6E-409C-BE32-E72D297353CC}">
                <c16:uniqueId val="{00000007-E026-44B6-9D6C-0A3948A78745}"/>
              </c:ext>
            </c:extLst>
          </c:dPt>
          <c:dPt>
            <c:idx val="2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  <c:extLst>
              <c:ext xmlns:c16="http://schemas.microsoft.com/office/drawing/2014/chart" uri="{C3380CC4-5D6E-409C-BE32-E72D297353CC}">
                <c16:uniqueId val="{00000008-E026-44B6-9D6C-0A3948A78745}"/>
              </c:ext>
            </c:extLst>
          </c:dPt>
          <c:dPt>
            <c:idx val="3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9-E026-44B6-9D6C-0A3948A78745}"/>
              </c:ext>
            </c:extLst>
          </c:dPt>
          <c:cat>
            <c:numRef>
              <c:f>Cruscotti!$L$3:$L$13</c:f>
              <c:numCache>
                <c:formatCode>General</c:formatCode>
                <c:ptCount val="11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</c:numCache>
            </c:numRef>
          </c:cat>
          <c:val>
            <c:numRef>
              <c:f>Cruscotti!$P$3:$P$7</c:f>
              <c:numCache>
                <c:formatCode>General</c:formatCode>
                <c:ptCount val="5"/>
                <c:pt idx="0">
                  <c:v>60</c:v>
                </c:pt>
                <c:pt idx="1">
                  <c:v>60</c:v>
                </c:pt>
                <c:pt idx="2">
                  <c:v>60</c:v>
                </c:pt>
                <c:pt idx="3">
                  <c:v>180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026-44B6-9D6C-0A3948A78745}"/>
            </c:ext>
          </c:extLst>
        </c:ser>
        <c:ser>
          <c:idx val="3"/>
          <c:order val="2"/>
          <c:tx>
            <c:strRef>
              <c:f>Cruscotti!$M$2</c:f>
              <c:strCache>
                <c:ptCount val="1"/>
                <c:pt idx="0">
                  <c:v>ghiera</c:v>
                </c:pt>
              </c:strCache>
            </c:strRef>
          </c:tx>
          <c:spPr>
            <a:noFill/>
            <a:ln>
              <a:solidFill>
                <a:schemeClr val="tx1"/>
              </a:solidFill>
            </a:ln>
          </c:spPr>
          <c:dPt>
            <c:idx val="10"/>
            <c:bubble3D val="0"/>
            <c:spPr>
              <a:noFill/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B-E026-44B6-9D6C-0A3948A78745}"/>
              </c:ext>
            </c:extLst>
          </c:dPt>
          <c:dLbls>
            <c:dLbl>
              <c:idx val="0"/>
              <c:layout>
                <c:manualLayout>
                  <c:x val="-4.7222222222222228E-2"/>
                  <c:y val="-8.3333333333333343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026-44B6-9D6C-0A3948A78745}"/>
                </c:ext>
              </c:extLst>
            </c:dLbl>
            <c:dLbl>
              <c:idx val="1"/>
              <c:layout>
                <c:manualLayout>
                  <c:x val="-3.3333333333333305E-2"/>
                  <c:y val="-0.1111111111111110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026-44B6-9D6C-0A3948A78745}"/>
                </c:ext>
              </c:extLst>
            </c:dLbl>
            <c:dLbl>
              <c:idx val="2"/>
              <c:layout>
                <c:manualLayout>
                  <c:x val="-1.6666666666666712E-2"/>
                  <c:y val="-0.10648148148148207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026-44B6-9D6C-0A3948A78745}"/>
                </c:ext>
              </c:extLst>
            </c:dLbl>
            <c:dLbl>
              <c:idx val="3"/>
              <c:layout>
                <c:manualLayout>
                  <c:x val="5.5555555555554977E-3"/>
                  <c:y val="-0.1111111111111110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026-44B6-9D6C-0A3948A78745}"/>
                </c:ext>
              </c:extLst>
            </c:dLbl>
            <c:dLbl>
              <c:idx val="4"/>
              <c:layout>
                <c:manualLayout>
                  <c:x val="3.6111111111111129E-2"/>
                  <c:y val="-0.10648148148148207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026-44B6-9D6C-0A3948A78745}"/>
                </c:ext>
              </c:extLst>
            </c:dLbl>
            <c:dLbl>
              <c:idx val="5"/>
              <c:layout>
                <c:manualLayout>
                  <c:x val="0.05"/>
                  <c:y val="-8.3333333333333343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026-44B6-9D6C-0A3948A78745}"/>
                </c:ext>
              </c:extLst>
            </c:dLbl>
            <c:dLbl>
              <c:idx val="6"/>
              <c:layout>
                <c:manualLayout>
                  <c:x val="5.8333333333333348E-2"/>
                  <c:y val="-5.0925925925925902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E026-44B6-9D6C-0A3948A78745}"/>
                </c:ext>
              </c:extLst>
            </c:dLbl>
            <c:dLbl>
              <c:idx val="7"/>
              <c:layout>
                <c:manualLayout>
                  <c:x val="7.7777777777777821E-2"/>
                  <c:y val="-1.8518518518518511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026-44B6-9D6C-0A3948A78745}"/>
                </c:ext>
              </c:extLst>
            </c:dLbl>
            <c:dLbl>
              <c:idx val="8"/>
              <c:layout>
                <c:manualLayout>
                  <c:x val="6.6666666666666707E-2"/>
                  <c:y val="1.3888888888888911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E026-44B6-9D6C-0A3948A78745}"/>
                </c:ext>
              </c:extLst>
            </c:dLbl>
            <c:dLbl>
              <c:idx val="9"/>
              <c:layout>
                <c:manualLayout>
                  <c:x val="6.9444444444444503E-2"/>
                  <c:y val="2.7777777777777832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E026-44B6-9D6C-0A3948A7874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Cruscotti!$L$3:$L$13</c:f>
              <c:numCache>
                <c:formatCode>General</c:formatCode>
                <c:ptCount val="11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</c:numCache>
            </c:numRef>
          </c:cat>
          <c:val>
            <c:numRef>
              <c:f>Cruscotti!$M$3:$M$13</c:f>
              <c:numCache>
                <c:formatCode>General</c:formatCode>
                <c:ptCount val="11"/>
                <c:pt idx="0">
                  <c:v>18</c:v>
                </c:pt>
                <c:pt idx="1">
                  <c:v>18</c:v>
                </c:pt>
                <c:pt idx="2">
                  <c:v>18</c:v>
                </c:pt>
                <c:pt idx="3">
                  <c:v>18</c:v>
                </c:pt>
                <c:pt idx="4">
                  <c:v>18</c:v>
                </c:pt>
                <c:pt idx="5">
                  <c:v>18</c:v>
                </c:pt>
                <c:pt idx="6">
                  <c:v>18</c:v>
                </c:pt>
                <c:pt idx="7">
                  <c:v>18</c:v>
                </c:pt>
                <c:pt idx="8">
                  <c:v>18</c:v>
                </c:pt>
                <c:pt idx="9">
                  <c:v>18</c:v>
                </c:pt>
                <c:pt idx="10">
                  <c:v>180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E026-44B6-9D6C-0A3948A787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28"/>
      </c:doughnut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pieChart>
        <c:varyColors val="1"/>
        <c:ser>
          <c:idx val="2"/>
          <c:order val="3"/>
          <c:tx>
            <c:strRef>
              <c:f>Cruscotti!$D$7</c:f>
              <c:strCache>
                <c:ptCount val="1"/>
                <c:pt idx="0">
                  <c:v>Gestione della ricerca documentale</c:v>
                </c:pt>
              </c:strCache>
            </c:strRef>
          </c:tx>
          <c:dPt>
            <c:idx val="1"/>
            <c:bubble3D val="0"/>
            <c:spPr>
              <a:gradFill flip="none" rotWithShape="1"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path path="circle">
                  <a:fillToRect l="100000" t="100000"/>
                </a:path>
                <a:tileRect r="-100000" b="-100000"/>
              </a:gradFill>
            </c:spPr>
            <c:extLst>
              <c:ext xmlns:c16="http://schemas.microsoft.com/office/drawing/2014/chart" uri="{C3380CC4-5D6E-409C-BE32-E72D297353CC}">
                <c16:uniqueId val="{00000000-4884-42F8-BFB4-6526CFB2DCF3}"/>
              </c:ext>
            </c:extLst>
          </c:dPt>
          <c:dPt>
            <c:idx val="2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1-4884-42F8-BFB4-6526CFB2DCF3}"/>
              </c:ext>
            </c:extLst>
          </c:dPt>
          <c:dPt>
            <c:idx val="4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2-4884-42F8-BFB4-6526CFB2DCF3}"/>
              </c:ext>
            </c:extLst>
          </c:dPt>
          <c:dLbls>
            <c:dLbl>
              <c:idx val="0"/>
              <c:layout>
                <c:manualLayout>
                  <c:x val="0.30644360832331641"/>
                  <c:y val="5.722485796286534E-2"/>
                </c:manualLayout>
              </c:layout>
              <c:spPr/>
              <c:txPr>
                <a:bodyPr/>
                <a:lstStyle/>
                <a:p>
                  <a:pPr>
                    <a:defRPr sz="1400" b="1"/>
                  </a:pPr>
                  <a:endParaRPr lang="it-IT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884-42F8-BFB4-6526CFB2DCF3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884-42F8-BFB4-6526CFB2DCF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884-42F8-BFB4-6526CFB2DCF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884-42F8-BFB4-6526CFB2DCF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Cruscotti!$E$7:$I$7</c:f>
              <c:numCache>
                <c:formatCode>General</c:formatCode>
                <c:ptCount val="5"/>
                <c:pt idx="0" formatCode="0.0%">
                  <c:v>1</c:v>
                </c:pt>
                <c:pt idx="1">
                  <c:v>180</c:v>
                </c:pt>
                <c:pt idx="2">
                  <c:v>2</c:v>
                </c:pt>
                <c:pt idx="4">
                  <c:v>178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884-42F8-BFB4-6526CFB2DC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270"/>
      </c:pieChart>
      <c:doughnutChart>
        <c:varyColors val="1"/>
        <c:ser>
          <c:idx val="0"/>
          <c:order val="0"/>
          <c:tx>
            <c:strRef>
              <c:f>Cruscotti!$O$2</c:f>
              <c:strCache>
                <c:ptCount val="1"/>
                <c:pt idx="0">
                  <c:v>colori</c:v>
                </c:pt>
              </c:strCache>
            </c:strRef>
          </c:tx>
          <c:cat>
            <c:numRef>
              <c:f>Cruscotti!$L$3:$L$13</c:f>
              <c:numCache>
                <c:formatCode>General</c:formatCode>
                <c:ptCount val="11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</c:numCache>
            </c:numRef>
          </c:cat>
          <c:val>
            <c:numRef>
              <c:f>Cruscotti!$O$3:$O$8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884-42F8-BFB4-6526CFB2DCF3}"/>
            </c:ext>
          </c:extLst>
        </c:ser>
        <c:ser>
          <c:idx val="1"/>
          <c:order val="1"/>
          <c:tx>
            <c:strRef>
              <c:f>Cruscotti!$P$2</c:f>
              <c:strCache>
                <c:ptCount val="1"/>
                <c:pt idx="0">
                  <c:v>spicchio</c:v>
                </c:pt>
              </c:strCache>
            </c:strRef>
          </c:tx>
          <c:dPt>
            <c:idx val="0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  <c:extLst>
              <c:ext xmlns:c16="http://schemas.microsoft.com/office/drawing/2014/chart" uri="{C3380CC4-5D6E-409C-BE32-E72D297353CC}">
                <c16:uniqueId val="{00000006-4884-42F8-BFB4-6526CFB2DCF3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  <c:extLst>
              <c:ext xmlns:c16="http://schemas.microsoft.com/office/drawing/2014/chart" uri="{C3380CC4-5D6E-409C-BE32-E72D297353CC}">
                <c16:uniqueId val="{00000007-4884-42F8-BFB4-6526CFB2DCF3}"/>
              </c:ext>
            </c:extLst>
          </c:dPt>
          <c:dPt>
            <c:idx val="2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  <c:extLst>
              <c:ext xmlns:c16="http://schemas.microsoft.com/office/drawing/2014/chart" uri="{C3380CC4-5D6E-409C-BE32-E72D297353CC}">
                <c16:uniqueId val="{00000008-4884-42F8-BFB4-6526CFB2DCF3}"/>
              </c:ext>
            </c:extLst>
          </c:dPt>
          <c:dPt>
            <c:idx val="3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9-4884-42F8-BFB4-6526CFB2DCF3}"/>
              </c:ext>
            </c:extLst>
          </c:dPt>
          <c:cat>
            <c:numRef>
              <c:f>Cruscotti!$L$3:$L$13</c:f>
              <c:numCache>
                <c:formatCode>General</c:formatCode>
                <c:ptCount val="11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</c:numCache>
            </c:numRef>
          </c:cat>
          <c:val>
            <c:numRef>
              <c:f>Cruscotti!$P$3:$P$7</c:f>
              <c:numCache>
                <c:formatCode>General</c:formatCode>
                <c:ptCount val="5"/>
                <c:pt idx="0">
                  <c:v>60</c:v>
                </c:pt>
                <c:pt idx="1">
                  <c:v>60</c:v>
                </c:pt>
                <c:pt idx="2">
                  <c:v>60</c:v>
                </c:pt>
                <c:pt idx="3">
                  <c:v>180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884-42F8-BFB4-6526CFB2DCF3}"/>
            </c:ext>
          </c:extLst>
        </c:ser>
        <c:ser>
          <c:idx val="3"/>
          <c:order val="2"/>
          <c:tx>
            <c:strRef>
              <c:f>Cruscotti!$M$2</c:f>
              <c:strCache>
                <c:ptCount val="1"/>
                <c:pt idx="0">
                  <c:v>ghiera</c:v>
                </c:pt>
              </c:strCache>
            </c:strRef>
          </c:tx>
          <c:spPr>
            <a:noFill/>
            <a:ln>
              <a:solidFill>
                <a:schemeClr val="tx1"/>
              </a:solidFill>
            </a:ln>
          </c:spPr>
          <c:dPt>
            <c:idx val="10"/>
            <c:bubble3D val="0"/>
            <c:spPr>
              <a:noFill/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B-4884-42F8-BFB4-6526CFB2DCF3}"/>
              </c:ext>
            </c:extLst>
          </c:dPt>
          <c:dLbls>
            <c:dLbl>
              <c:idx val="0"/>
              <c:layout>
                <c:manualLayout>
                  <c:x val="-4.7222222222222249E-2"/>
                  <c:y val="-8.3333333333333343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884-42F8-BFB4-6526CFB2DCF3}"/>
                </c:ext>
              </c:extLst>
            </c:dLbl>
            <c:dLbl>
              <c:idx val="1"/>
              <c:layout>
                <c:manualLayout>
                  <c:x val="-3.3333333333333305E-2"/>
                  <c:y val="-0.1111111111111110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884-42F8-BFB4-6526CFB2DCF3}"/>
                </c:ext>
              </c:extLst>
            </c:dLbl>
            <c:dLbl>
              <c:idx val="2"/>
              <c:layout>
                <c:manualLayout>
                  <c:x val="-1.6666666666666718E-2"/>
                  <c:y val="-0.10648148148148211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884-42F8-BFB4-6526CFB2DCF3}"/>
                </c:ext>
              </c:extLst>
            </c:dLbl>
            <c:dLbl>
              <c:idx val="3"/>
              <c:layout>
                <c:manualLayout>
                  <c:x val="5.5555555555554959E-3"/>
                  <c:y val="-0.1111111111111110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884-42F8-BFB4-6526CFB2DCF3}"/>
                </c:ext>
              </c:extLst>
            </c:dLbl>
            <c:dLbl>
              <c:idx val="4"/>
              <c:layout>
                <c:manualLayout>
                  <c:x val="3.6111111111111142E-2"/>
                  <c:y val="-0.10648148148148211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884-42F8-BFB4-6526CFB2DCF3}"/>
                </c:ext>
              </c:extLst>
            </c:dLbl>
            <c:dLbl>
              <c:idx val="5"/>
              <c:layout>
                <c:manualLayout>
                  <c:x val="0.05"/>
                  <c:y val="-8.3333333333333343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884-42F8-BFB4-6526CFB2DCF3}"/>
                </c:ext>
              </c:extLst>
            </c:dLbl>
            <c:dLbl>
              <c:idx val="6"/>
              <c:layout>
                <c:manualLayout>
                  <c:x val="5.833333333333339E-2"/>
                  <c:y val="-5.0925925925925902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884-42F8-BFB4-6526CFB2DCF3}"/>
                </c:ext>
              </c:extLst>
            </c:dLbl>
            <c:dLbl>
              <c:idx val="7"/>
              <c:layout>
                <c:manualLayout>
                  <c:x val="7.7777777777777821E-2"/>
                  <c:y val="-1.8518518518518517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884-42F8-BFB4-6526CFB2DCF3}"/>
                </c:ext>
              </c:extLst>
            </c:dLbl>
            <c:dLbl>
              <c:idx val="8"/>
              <c:layout>
                <c:manualLayout>
                  <c:x val="6.6666666666666707E-2"/>
                  <c:y val="1.3888888888888919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4884-42F8-BFB4-6526CFB2DCF3}"/>
                </c:ext>
              </c:extLst>
            </c:dLbl>
            <c:dLbl>
              <c:idx val="9"/>
              <c:layout>
                <c:manualLayout>
                  <c:x val="6.9444444444444503E-2"/>
                  <c:y val="2.7777777777777853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4884-42F8-BFB4-6526CFB2DCF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Cruscotti!$L$3:$L$13</c:f>
              <c:numCache>
                <c:formatCode>General</c:formatCode>
                <c:ptCount val="11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</c:numCache>
            </c:numRef>
          </c:cat>
          <c:val>
            <c:numRef>
              <c:f>Cruscotti!$M$3:$M$13</c:f>
              <c:numCache>
                <c:formatCode>General</c:formatCode>
                <c:ptCount val="11"/>
                <c:pt idx="0">
                  <c:v>18</c:v>
                </c:pt>
                <c:pt idx="1">
                  <c:v>18</c:v>
                </c:pt>
                <c:pt idx="2">
                  <c:v>18</c:v>
                </c:pt>
                <c:pt idx="3">
                  <c:v>18</c:v>
                </c:pt>
                <c:pt idx="4">
                  <c:v>18</c:v>
                </c:pt>
                <c:pt idx="5">
                  <c:v>18</c:v>
                </c:pt>
                <c:pt idx="6">
                  <c:v>18</c:v>
                </c:pt>
                <c:pt idx="7">
                  <c:v>18</c:v>
                </c:pt>
                <c:pt idx="8">
                  <c:v>18</c:v>
                </c:pt>
                <c:pt idx="9">
                  <c:v>18</c:v>
                </c:pt>
                <c:pt idx="10">
                  <c:v>180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4884-42F8-BFB4-6526CFB2DC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28"/>
      </c:doughnut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67235</xdr:colOff>
      <xdr:row>0</xdr:row>
      <xdr:rowOff>78450</xdr:rowOff>
    </xdr:from>
    <xdr:to>
      <xdr:col>21</xdr:col>
      <xdr:colOff>380995</xdr:colOff>
      <xdr:row>54</xdr:row>
      <xdr:rowOff>60407</xdr:rowOff>
    </xdr:to>
    <xdr:grpSp>
      <xdr:nvGrpSpPr>
        <xdr:cNvPr id="31" name="Gruppo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GrpSpPr/>
      </xdr:nvGrpSpPr>
      <xdr:grpSpPr>
        <a:xfrm>
          <a:off x="67235" y="78450"/>
          <a:ext cx="14193046" cy="10636350"/>
          <a:chOff x="112060" y="2700618"/>
          <a:chExt cx="14354732" cy="10638751"/>
        </a:xfrm>
      </xdr:grpSpPr>
      <xdr:grpSp>
        <xdr:nvGrpSpPr>
          <xdr:cNvPr id="24" name="Gruppo 23">
            <a:extLst>
              <a:ext uri="{FF2B5EF4-FFF2-40B4-BE49-F238E27FC236}">
                <a16:creationId xmlns:a16="http://schemas.microsoft.com/office/drawing/2014/main" id="{00000000-0008-0000-0100-000018000000}"/>
              </a:ext>
            </a:extLst>
          </xdr:cNvPr>
          <xdr:cNvGrpSpPr/>
        </xdr:nvGrpSpPr>
        <xdr:grpSpPr>
          <a:xfrm>
            <a:off x="112060" y="2700618"/>
            <a:ext cx="7232864" cy="4930045"/>
            <a:chOff x="-201876" y="-2548297"/>
            <a:chExt cx="7239002" cy="4924426"/>
          </a:xfrm>
        </xdr:grpSpPr>
        <xdr:graphicFrame macro="">
          <xdr:nvGraphicFramePr>
            <xdr:cNvPr id="6" name="Grafico 5">
              <a:extLst>
                <a:ext uri="{FF2B5EF4-FFF2-40B4-BE49-F238E27FC236}">
                  <a16:creationId xmlns:a16="http://schemas.microsoft.com/office/drawing/2014/main" id="{00000000-0008-0000-0100-000006000000}"/>
                </a:ext>
              </a:extLst>
            </xdr:cNvPr>
            <xdr:cNvGraphicFramePr/>
          </xdr:nvGraphicFramePr>
          <xdr:xfrm>
            <a:off x="-201876" y="-2548297"/>
            <a:ext cx="7239002" cy="4924426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"/>
            </a:graphicData>
          </a:graphic>
        </xdr:graphicFrame>
        <xdr:sp macro="" textlink="">
          <xdr:nvSpPr>
            <xdr:cNvPr id="15" name="CasellaDiTesto 14">
              <a:extLst>
                <a:ext uri="{FF2B5EF4-FFF2-40B4-BE49-F238E27FC236}">
                  <a16:creationId xmlns:a16="http://schemas.microsoft.com/office/drawing/2014/main" id="{00000000-0008-0000-0100-00000F000000}"/>
                </a:ext>
              </a:extLst>
            </xdr:cNvPr>
            <xdr:cNvSpPr txBox="1"/>
          </xdr:nvSpPr>
          <xdr:spPr>
            <a:xfrm>
              <a:off x="1749674" y="616727"/>
              <a:ext cx="3467100" cy="57150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it-IT" sz="2800" b="1"/>
                <a:t>Qualità complessiva</a:t>
              </a:r>
            </a:p>
          </xdr:txBody>
        </xdr:sp>
      </xdr:grpSp>
      <xdr:grpSp>
        <xdr:nvGrpSpPr>
          <xdr:cNvPr id="21" name="Gruppo 20">
            <a:extLst>
              <a:ext uri="{FF2B5EF4-FFF2-40B4-BE49-F238E27FC236}">
                <a16:creationId xmlns:a16="http://schemas.microsoft.com/office/drawing/2014/main" id="{00000000-0008-0000-0100-000015000000}"/>
              </a:ext>
            </a:extLst>
          </xdr:cNvPr>
          <xdr:cNvGrpSpPr/>
        </xdr:nvGrpSpPr>
        <xdr:grpSpPr>
          <a:xfrm>
            <a:off x="7408780" y="2719294"/>
            <a:ext cx="6979571" cy="2822617"/>
            <a:chOff x="7190759" y="-179090"/>
            <a:chExt cx="6985494" cy="2819400"/>
          </a:xfrm>
        </xdr:grpSpPr>
        <xdr:graphicFrame macro="">
          <xdr:nvGraphicFramePr>
            <xdr:cNvPr id="5" name="Grafico 4">
              <a:extLst>
                <a:ext uri="{FF2B5EF4-FFF2-40B4-BE49-F238E27FC236}">
                  <a16:creationId xmlns:a16="http://schemas.microsoft.com/office/drawing/2014/main" id="{00000000-0008-0000-0100-000005000000}"/>
                </a:ext>
              </a:extLst>
            </xdr:cNvPr>
            <xdr:cNvGraphicFramePr/>
          </xdr:nvGraphicFramePr>
          <xdr:xfrm>
            <a:off x="7190759" y="-179090"/>
            <a:ext cx="4572000" cy="2819400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"/>
            </a:graphicData>
          </a:graphic>
        </xdr:graphicFrame>
        <xdr:sp macro="" textlink="$D$3">
          <xdr:nvSpPr>
            <xdr:cNvPr id="16" name="CasellaDiTesto 15">
              <a:extLst>
                <a:ext uri="{FF2B5EF4-FFF2-40B4-BE49-F238E27FC236}">
                  <a16:creationId xmlns:a16="http://schemas.microsoft.com/office/drawing/2014/main" id="{00000000-0008-0000-0100-000010000000}"/>
                </a:ext>
              </a:extLst>
            </xdr:cNvPr>
            <xdr:cNvSpPr txBox="1"/>
          </xdr:nvSpPr>
          <xdr:spPr>
            <a:xfrm>
              <a:off x="11210924" y="1114426"/>
              <a:ext cx="2965329" cy="310829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fld id="{DAE690A5-AB2D-CC41-A6C0-CEC29BA58D4F}" type="TxLink">
                <a:rPr lang="en-US" sz="1400" b="1" i="0" u="none" strike="noStrike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pPr algn="ctr"/>
                <a:t>Caratteristiche generali di sistema</a:t>
              </a:fld>
              <a:endParaRPr lang="it-IT" sz="1800" b="1"/>
            </a:p>
          </xdr:txBody>
        </xdr:sp>
      </xdr:grpSp>
      <xdr:grpSp>
        <xdr:nvGrpSpPr>
          <xdr:cNvPr id="22" name="Gruppo 21">
            <a:extLst>
              <a:ext uri="{FF2B5EF4-FFF2-40B4-BE49-F238E27FC236}">
                <a16:creationId xmlns:a16="http://schemas.microsoft.com/office/drawing/2014/main" id="{00000000-0008-0000-0100-000016000000}"/>
              </a:ext>
            </a:extLst>
          </xdr:cNvPr>
          <xdr:cNvGrpSpPr/>
        </xdr:nvGrpSpPr>
        <xdr:grpSpPr>
          <a:xfrm>
            <a:off x="7425052" y="4767351"/>
            <a:ext cx="6974505" cy="3032406"/>
            <a:chOff x="7235620" y="2590533"/>
            <a:chExt cx="6980424" cy="3028950"/>
          </a:xfrm>
        </xdr:grpSpPr>
        <xdr:graphicFrame macro="">
          <xdr:nvGraphicFramePr>
            <xdr:cNvPr id="11" name="Grafico 10">
              <a:extLst>
                <a:ext uri="{FF2B5EF4-FFF2-40B4-BE49-F238E27FC236}">
                  <a16:creationId xmlns:a16="http://schemas.microsoft.com/office/drawing/2014/main" id="{00000000-0008-0000-0100-00000B000000}"/>
                </a:ext>
              </a:extLst>
            </xdr:cNvPr>
            <xdr:cNvGraphicFramePr>
              <a:graphicFrameLocks/>
            </xdr:cNvGraphicFramePr>
          </xdr:nvGraphicFramePr>
          <xdr:xfrm>
            <a:off x="7235620" y="2590533"/>
            <a:ext cx="4572001" cy="3028950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3"/>
            </a:graphicData>
          </a:graphic>
        </xdr:graphicFrame>
        <xdr:sp macro="" textlink="$D$4">
          <xdr:nvSpPr>
            <xdr:cNvPr id="18" name="CasellaDiTesto 17">
              <a:extLst>
                <a:ext uri="{FF2B5EF4-FFF2-40B4-BE49-F238E27FC236}">
                  <a16:creationId xmlns:a16="http://schemas.microsoft.com/office/drawing/2014/main" id="{00000000-0008-0000-0100-000012000000}"/>
                </a:ext>
              </a:extLst>
            </xdr:cNvPr>
            <xdr:cNvSpPr txBox="1"/>
          </xdr:nvSpPr>
          <xdr:spPr>
            <a:xfrm>
              <a:off x="11331369" y="3888086"/>
              <a:ext cx="2884675" cy="30480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fld id="{CAC94401-83C2-3B41-BD28-30457C3A2D3E}" type="TxLink">
                <a:rPr lang="en-US" sz="1400" b="1" i="0" u="none" strike="noStrike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pPr algn="ctr"/>
                <a:t>Gestione documentale</a:t>
              </a:fld>
              <a:endParaRPr lang="it-IT" sz="1800" b="1"/>
            </a:p>
          </xdr:txBody>
        </xdr:sp>
      </xdr:grpSp>
      <xdr:grpSp>
        <xdr:nvGrpSpPr>
          <xdr:cNvPr id="27" name="Gruppo 26">
            <a:extLst>
              <a:ext uri="{FF2B5EF4-FFF2-40B4-BE49-F238E27FC236}">
                <a16:creationId xmlns:a16="http://schemas.microsoft.com/office/drawing/2014/main" id="{00000000-0008-0000-0100-00001B000000}"/>
              </a:ext>
            </a:extLst>
          </xdr:cNvPr>
          <xdr:cNvGrpSpPr/>
        </xdr:nvGrpSpPr>
        <xdr:grpSpPr>
          <a:xfrm>
            <a:off x="7239001" y="6761399"/>
            <a:ext cx="7227791" cy="2822617"/>
            <a:chOff x="7239001" y="6761399"/>
            <a:chExt cx="7227791" cy="2822617"/>
          </a:xfrm>
        </xdr:grpSpPr>
        <xdr:graphicFrame macro="">
          <xdr:nvGraphicFramePr>
            <xdr:cNvPr id="14" name="Grafico 13">
              <a:extLst>
                <a:ext uri="{FF2B5EF4-FFF2-40B4-BE49-F238E27FC236}">
                  <a16:creationId xmlns:a16="http://schemas.microsoft.com/office/drawing/2014/main" id="{00000000-0008-0000-0100-00000E000000}"/>
                </a:ext>
              </a:extLst>
            </xdr:cNvPr>
            <xdr:cNvGraphicFramePr>
              <a:graphicFrameLocks/>
            </xdr:cNvGraphicFramePr>
          </xdr:nvGraphicFramePr>
          <xdr:xfrm>
            <a:off x="7239001" y="6761399"/>
            <a:ext cx="4826548" cy="2822617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4"/>
            </a:graphicData>
          </a:graphic>
        </xdr:graphicFrame>
        <xdr:sp macro="" textlink="$D$5">
          <xdr:nvSpPr>
            <xdr:cNvPr id="20" name="CasellaDiTesto 19">
              <a:extLst>
                <a:ext uri="{FF2B5EF4-FFF2-40B4-BE49-F238E27FC236}">
                  <a16:creationId xmlns:a16="http://schemas.microsoft.com/office/drawing/2014/main" id="{00000000-0008-0000-0100-000014000000}"/>
                </a:ext>
              </a:extLst>
            </xdr:cNvPr>
            <xdr:cNvSpPr txBox="1"/>
          </xdr:nvSpPr>
          <xdr:spPr>
            <a:xfrm>
              <a:off x="11529101" y="7898742"/>
              <a:ext cx="2937691" cy="305148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fld id="{20ACB7C1-2901-994E-AC41-EDDE04B9FD34}" type="TxLink">
                <a:rPr lang="en-US" sz="1400" b="1" i="0" u="none" strike="noStrike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pPr algn="ctr"/>
                <a:t>Gestione workflow documentale</a:t>
              </a:fld>
              <a:endParaRPr lang="it-IT" sz="1800" b="1"/>
            </a:p>
          </xdr:txBody>
        </xdr:sp>
      </xdr:grpSp>
      <xdr:grpSp>
        <xdr:nvGrpSpPr>
          <xdr:cNvPr id="28" name="Gruppo 27">
            <a:extLst>
              <a:ext uri="{FF2B5EF4-FFF2-40B4-BE49-F238E27FC236}">
                <a16:creationId xmlns:a16="http://schemas.microsoft.com/office/drawing/2014/main" id="{00000000-0008-0000-0100-00001C000000}"/>
              </a:ext>
            </a:extLst>
          </xdr:cNvPr>
          <xdr:cNvGrpSpPr/>
        </xdr:nvGrpSpPr>
        <xdr:grpSpPr>
          <a:xfrm>
            <a:off x="7400551" y="8727886"/>
            <a:ext cx="7032626" cy="2817045"/>
            <a:chOff x="7400551" y="8727886"/>
            <a:chExt cx="7032626" cy="2817045"/>
          </a:xfrm>
        </xdr:grpSpPr>
        <xdr:sp macro="" textlink="$D$6">
          <xdr:nvSpPr>
            <xdr:cNvPr id="17" name="CasellaDiTesto 16">
              <a:extLst>
                <a:ext uri="{FF2B5EF4-FFF2-40B4-BE49-F238E27FC236}">
                  <a16:creationId xmlns:a16="http://schemas.microsoft.com/office/drawing/2014/main" id="{00000000-0008-0000-0100-000011000000}"/>
                </a:ext>
              </a:extLst>
            </xdr:cNvPr>
            <xdr:cNvSpPr txBox="1"/>
          </xdr:nvSpPr>
          <xdr:spPr>
            <a:xfrm>
              <a:off x="11506691" y="9624447"/>
              <a:ext cx="2926486" cy="305148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fld id="{E2B28EFB-ADB6-452B-906C-9876338EFA5D}" type="TxLink">
                <a:rPr lang="en-US" sz="1400" b="1" i="0" u="none" strike="noStrike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pPr algn="ctr"/>
                <a:t>Gestione della conservazione documentale</a:t>
              </a:fld>
              <a:endParaRPr lang="it-IT" sz="2400" b="1"/>
            </a:p>
          </xdr:txBody>
        </xdr:sp>
        <xdr:graphicFrame macro="">
          <xdr:nvGraphicFramePr>
            <xdr:cNvPr id="19" name="Grafico 18">
              <a:extLst>
                <a:ext uri="{FF2B5EF4-FFF2-40B4-BE49-F238E27FC236}">
                  <a16:creationId xmlns:a16="http://schemas.microsoft.com/office/drawing/2014/main" id="{00000000-0008-0000-0100-000013000000}"/>
                </a:ext>
              </a:extLst>
            </xdr:cNvPr>
            <xdr:cNvGraphicFramePr>
              <a:graphicFrameLocks/>
            </xdr:cNvGraphicFramePr>
          </xdr:nvGraphicFramePr>
          <xdr:xfrm>
            <a:off x="7400551" y="8727886"/>
            <a:ext cx="4602204" cy="2817045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5"/>
            </a:graphicData>
          </a:graphic>
        </xdr:graphicFrame>
      </xdr:grpSp>
      <xdr:grpSp>
        <xdr:nvGrpSpPr>
          <xdr:cNvPr id="29" name="Gruppo 28">
            <a:extLst>
              <a:ext uri="{FF2B5EF4-FFF2-40B4-BE49-F238E27FC236}">
                <a16:creationId xmlns:a16="http://schemas.microsoft.com/office/drawing/2014/main" id="{00000000-0008-0000-0100-00001D000000}"/>
              </a:ext>
            </a:extLst>
          </xdr:cNvPr>
          <xdr:cNvGrpSpPr/>
        </xdr:nvGrpSpPr>
        <xdr:grpSpPr>
          <a:xfrm>
            <a:off x="7317440" y="10522324"/>
            <a:ext cx="7115737" cy="2817045"/>
            <a:chOff x="7317440" y="10522324"/>
            <a:chExt cx="7115737" cy="2817045"/>
          </a:xfrm>
        </xdr:grpSpPr>
        <xdr:sp macro="" textlink="$D$7">
          <xdr:nvSpPr>
            <xdr:cNvPr id="26" name="CasellaDiTesto 25">
              <a:extLst>
                <a:ext uri="{FF2B5EF4-FFF2-40B4-BE49-F238E27FC236}">
                  <a16:creationId xmlns:a16="http://schemas.microsoft.com/office/drawing/2014/main" id="{00000000-0008-0000-0100-00001A000000}"/>
                </a:ext>
              </a:extLst>
            </xdr:cNvPr>
            <xdr:cNvSpPr txBox="1"/>
          </xdr:nvSpPr>
          <xdr:spPr>
            <a:xfrm>
              <a:off x="11506691" y="11585476"/>
              <a:ext cx="2926486" cy="305148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fld id="{24B214D3-2458-4AD9-BA5E-DE15853C2E1D}" type="TxLink">
                <a:rPr lang="en-US" sz="1400" b="1" i="0" u="none" strike="noStrike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pPr algn="ctr"/>
                <a:t>Gestione della ricerca documentale</a:t>
              </a:fld>
              <a:endParaRPr lang="it-IT" sz="3200" b="1"/>
            </a:p>
          </xdr:txBody>
        </xdr:sp>
        <xdr:graphicFrame macro="">
          <xdr:nvGraphicFramePr>
            <xdr:cNvPr id="25" name="Grafico 24">
              <a:extLst>
                <a:ext uri="{FF2B5EF4-FFF2-40B4-BE49-F238E27FC236}">
                  <a16:creationId xmlns:a16="http://schemas.microsoft.com/office/drawing/2014/main" id="{00000000-0008-0000-0100-000019000000}"/>
                </a:ext>
              </a:extLst>
            </xdr:cNvPr>
            <xdr:cNvGraphicFramePr>
              <a:graphicFrameLocks/>
            </xdr:cNvGraphicFramePr>
          </xdr:nvGraphicFramePr>
          <xdr:xfrm>
            <a:off x="7317440" y="10522324"/>
            <a:ext cx="4602204" cy="2817045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6"/>
            </a:graphicData>
          </a:graphic>
        </xdr:graphicFrame>
      </xdr:grpSp>
    </xdr:grpSp>
    <xdr:clientData/>
  </xdr:twoCellAnchor>
  <xdr:twoCellAnchor>
    <xdr:from>
      <xdr:col>9</xdr:col>
      <xdr:colOff>89646</xdr:colOff>
      <xdr:row>1</xdr:row>
      <xdr:rowOff>100852</xdr:rowOff>
    </xdr:from>
    <xdr:to>
      <xdr:col>9</xdr:col>
      <xdr:colOff>425822</xdr:colOff>
      <xdr:row>46</xdr:row>
      <xdr:rowOff>78441</xdr:rowOff>
    </xdr:to>
    <xdr:sp macro="" textlink="">
      <xdr:nvSpPr>
        <xdr:cNvPr id="32" name="Parentesi graffa chiusa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/>
      </xdr:nvSpPr>
      <xdr:spPr>
        <a:xfrm flipH="1">
          <a:off x="6790764" y="100852"/>
          <a:ext cx="336176" cy="8919883"/>
        </a:xfrm>
        <a:prstGeom prst="rightBrace">
          <a:avLst>
            <a:gd name="adj1" fmla="val 115000"/>
            <a:gd name="adj2" fmla="val 37186"/>
          </a:avLst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80"/>
  <sheetViews>
    <sheetView tabSelected="1" zoomScale="80" zoomScaleNormal="80" workbookViewId="0">
      <pane xSplit="1" ySplit="2" topLeftCell="B3" activePane="bottomRight" state="frozen"/>
      <selection pane="topRight" activeCell="C1" sqref="C1"/>
      <selection pane="bottomLeft" activeCell="A3" sqref="A3"/>
      <selection pane="bottomRight" activeCell="B3" sqref="B3:B29"/>
    </sheetView>
  </sheetViews>
  <sheetFormatPr defaultColWidth="8.85546875" defaultRowHeight="15" x14ac:dyDescent="0.25"/>
  <cols>
    <col min="1" max="1" width="42.28515625" style="62" hidden="1" customWidth="1"/>
    <col min="2" max="2" width="42.28515625" style="62" bestFit="1" customWidth="1"/>
    <col min="3" max="3" width="38.7109375" style="62" customWidth="1"/>
    <col min="4" max="4" width="92.42578125" style="62" customWidth="1"/>
    <col min="5" max="5" width="8.7109375" style="62" customWidth="1"/>
    <col min="6" max="6" width="21.28515625" style="10" hidden="1" customWidth="1"/>
    <col min="7" max="7" width="14.42578125" style="10" customWidth="1"/>
    <col min="8" max="8" width="9.42578125" style="10" hidden="1" customWidth="1"/>
    <col min="9" max="11" width="8.85546875" style="1"/>
    <col min="12" max="12" width="10.5703125" style="63" customWidth="1"/>
    <col min="13" max="13" width="21" style="5" customWidth="1"/>
    <col min="14" max="14" width="14" style="5" customWidth="1"/>
    <col min="15" max="15" width="10.85546875" style="5" customWidth="1"/>
    <col min="16" max="16384" width="8.85546875" style="5"/>
  </cols>
  <sheetData>
    <row r="1" spans="1:15" s="1" customFormat="1" ht="21" customHeight="1" thickBot="1" x14ac:dyDescent="0.3">
      <c r="A1" s="2"/>
      <c r="C1" s="102" t="s">
        <v>128</v>
      </c>
      <c r="D1" s="102"/>
      <c r="E1" s="2"/>
      <c r="F1" s="10"/>
      <c r="G1" s="95">
        <f>SUBTOTAL(9,G3:G80)</f>
        <v>5.0000000000000009</v>
      </c>
      <c r="H1" s="95"/>
      <c r="I1" s="96">
        <v>1</v>
      </c>
      <c r="J1" s="96">
        <v>0.5</v>
      </c>
      <c r="K1" s="96">
        <v>0</v>
      </c>
      <c r="L1" s="97">
        <f>SUBTOTAL(9,L3:L80)</f>
        <v>1.0000000000000002</v>
      </c>
    </row>
    <row r="2" spans="1:15" s="2" customFormat="1" ht="56.25" customHeight="1" x14ac:dyDescent="0.25">
      <c r="A2" s="11" t="s">
        <v>4</v>
      </c>
      <c r="B2" s="11" t="s">
        <v>4</v>
      </c>
      <c r="C2" s="11" t="s">
        <v>6</v>
      </c>
      <c r="D2" s="11" t="s">
        <v>52</v>
      </c>
      <c r="E2" s="11" t="s">
        <v>93</v>
      </c>
      <c r="F2" s="12" t="s">
        <v>3</v>
      </c>
      <c r="G2" s="12" t="s">
        <v>99</v>
      </c>
      <c r="H2" s="68" t="s">
        <v>101</v>
      </c>
      <c r="I2" s="69" t="s">
        <v>0</v>
      </c>
      <c r="J2" s="13" t="s">
        <v>2</v>
      </c>
      <c r="K2" s="14" t="s">
        <v>1</v>
      </c>
      <c r="L2" s="15" t="s">
        <v>5</v>
      </c>
      <c r="M2" s="11" t="s">
        <v>97</v>
      </c>
      <c r="N2" s="11" t="s">
        <v>98</v>
      </c>
      <c r="O2" s="98" t="s">
        <v>100</v>
      </c>
    </row>
    <row r="3" spans="1:15" x14ac:dyDescent="0.25">
      <c r="A3" s="50" t="s">
        <v>89</v>
      </c>
      <c r="B3" s="103" t="s">
        <v>89</v>
      </c>
      <c r="C3" s="109" t="s">
        <v>35</v>
      </c>
      <c r="D3" s="16" t="s">
        <v>22</v>
      </c>
      <c r="E3" s="121">
        <v>0.1</v>
      </c>
      <c r="F3" s="17">
        <f t="shared" ref="F3:F29" si="0">E$3</f>
        <v>0.1</v>
      </c>
      <c r="G3" s="3">
        <f>O3/4</f>
        <v>2.5000000000000001E-2</v>
      </c>
      <c r="H3" s="18"/>
      <c r="I3" s="19" t="s">
        <v>7</v>
      </c>
      <c r="J3" s="20"/>
      <c r="K3" s="21"/>
      <c r="L3" s="22">
        <f>IF((AND(EXACT(I3,"x"),ISBLANK(J3),ISBLANK(K3))),1,IF(AND(ISBLANK(I3),EXACT(J3,"x"),ISBLANK(K3)),0.5,IF(AND(ISBLANK(I3),EXACT(K3,"x"),ISBLANK(J3)),0,-1)))*G3*F3</f>
        <v>2.5000000000000005E-3</v>
      </c>
      <c r="M3" s="23"/>
      <c r="N3" s="24"/>
      <c r="O3" s="64">
        <v>0.1</v>
      </c>
    </row>
    <row r="4" spans="1:15" s="6" customFormat="1" x14ac:dyDescent="0.25">
      <c r="A4" s="50" t="s">
        <v>89</v>
      </c>
      <c r="B4" s="104"/>
      <c r="C4" s="110"/>
      <c r="D4" s="25" t="s">
        <v>23</v>
      </c>
      <c r="E4" s="122"/>
      <c r="F4" s="17">
        <f t="shared" si="0"/>
        <v>0.1</v>
      </c>
      <c r="G4" s="3">
        <f t="shared" ref="G4:G29" si="1">O4/4</f>
        <v>1.2500000000000001E-2</v>
      </c>
      <c r="H4" s="26"/>
      <c r="I4" s="19" t="s">
        <v>7</v>
      </c>
      <c r="J4" s="28"/>
      <c r="K4" s="29"/>
      <c r="L4" s="30">
        <f t="shared" ref="L4:L35" si="2">IF((AND(EXACT(I4,"x"),ISBLANK(J4),ISBLANK(K4))),1,IF(AND(ISBLANK(I4),EXACT(J4,"x"),ISBLANK(K4)),0.5,IF(AND(ISBLANK(I4),EXACT(K4,"x"),ISBLANK(J4)),0,-1)))*G4*F4</f>
        <v>1.2500000000000002E-3</v>
      </c>
      <c r="M4" s="31"/>
      <c r="N4" s="32"/>
      <c r="O4" s="65">
        <v>0.05</v>
      </c>
    </row>
    <row r="5" spans="1:15" x14ac:dyDescent="0.25">
      <c r="A5" s="50" t="s">
        <v>89</v>
      </c>
      <c r="B5" s="104"/>
      <c r="C5" s="110"/>
      <c r="D5" s="25" t="s">
        <v>24</v>
      </c>
      <c r="E5" s="122"/>
      <c r="F5" s="17">
        <f t="shared" si="0"/>
        <v>0.1</v>
      </c>
      <c r="G5" s="3">
        <f t="shared" si="1"/>
        <v>3.7499999999999999E-2</v>
      </c>
      <c r="H5" s="18"/>
      <c r="I5" s="19" t="s">
        <v>7</v>
      </c>
      <c r="J5" s="20"/>
      <c r="K5" s="21"/>
      <c r="L5" s="22">
        <f t="shared" si="2"/>
        <v>3.7499999999999999E-3</v>
      </c>
      <c r="M5" s="23"/>
      <c r="N5" s="24"/>
      <c r="O5" s="64">
        <v>0.15</v>
      </c>
    </row>
    <row r="6" spans="1:15" s="6" customFormat="1" x14ac:dyDescent="0.25">
      <c r="A6" s="50" t="s">
        <v>89</v>
      </c>
      <c r="B6" s="104"/>
      <c r="C6" s="110"/>
      <c r="D6" s="25" t="s">
        <v>25</v>
      </c>
      <c r="E6" s="122"/>
      <c r="F6" s="17">
        <f t="shared" si="0"/>
        <v>0.1</v>
      </c>
      <c r="G6" s="3">
        <f t="shared" si="1"/>
        <v>1.2500000000000001E-2</v>
      </c>
      <c r="H6" s="33"/>
      <c r="I6" s="19" t="s">
        <v>7</v>
      </c>
      <c r="J6" s="28"/>
      <c r="K6" s="29"/>
      <c r="L6" s="22">
        <f t="shared" si="2"/>
        <v>1.2500000000000002E-3</v>
      </c>
      <c r="M6" s="31"/>
      <c r="N6" s="32"/>
      <c r="O6" s="65">
        <v>0.05</v>
      </c>
    </row>
    <row r="7" spans="1:15" x14ac:dyDescent="0.25">
      <c r="A7" s="50" t="s">
        <v>89</v>
      </c>
      <c r="B7" s="104"/>
      <c r="C7" s="110"/>
      <c r="D7" s="100" t="s">
        <v>103</v>
      </c>
      <c r="E7" s="122"/>
      <c r="F7" s="17">
        <f t="shared" si="0"/>
        <v>0.1</v>
      </c>
      <c r="G7" s="3">
        <f t="shared" si="1"/>
        <v>2.5000000000000001E-2</v>
      </c>
      <c r="H7" s="35"/>
      <c r="I7" s="19" t="s">
        <v>7</v>
      </c>
      <c r="J7" s="99"/>
      <c r="K7" s="21"/>
      <c r="L7" s="22">
        <f t="shared" si="2"/>
        <v>2.5000000000000005E-3</v>
      </c>
      <c r="M7" s="24"/>
      <c r="N7" s="24"/>
      <c r="O7" s="64">
        <v>0.1</v>
      </c>
    </row>
    <row r="8" spans="1:15" x14ac:dyDescent="0.25">
      <c r="A8" s="50" t="s">
        <v>89</v>
      </c>
      <c r="B8" s="104"/>
      <c r="C8" s="110"/>
      <c r="D8" s="34" t="s">
        <v>91</v>
      </c>
      <c r="E8" s="122"/>
      <c r="F8" s="17">
        <f t="shared" si="0"/>
        <v>0.1</v>
      </c>
      <c r="G8" s="3">
        <f t="shared" si="1"/>
        <v>0.05</v>
      </c>
      <c r="H8" s="35"/>
      <c r="I8" s="19" t="s">
        <v>7</v>
      </c>
      <c r="J8" s="20"/>
      <c r="K8" s="21"/>
      <c r="L8" s="22">
        <f t="shared" si="2"/>
        <v>5.000000000000001E-3</v>
      </c>
      <c r="M8" s="24"/>
      <c r="N8" s="24"/>
      <c r="O8" s="64">
        <v>0.2</v>
      </c>
    </row>
    <row r="9" spans="1:15" x14ac:dyDescent="0.25">
      <c r="A9" s="50" t="s">
        <v>89</v>
      </c>
      <c r="B9" s="104"/>
      <c r="C9" s="110"/>
      <c r="D9" s="36" t="s">
        <v>26</v>
      </c>
      <c r="E9" s="122"/>
      <c r="F9" s="17">
        <f t="shared" si="0"/>
        <v>0.1</v>
      </c>
      <c r="G9" s="3">
        <f t="shared" si="1"/>
        <v>2.5000000000000001E-2</v>
      </c>
      <c r="H9" s="35"/>
      <c r="I9" s="19" t="s">
        <v>7</v>
      </c>
      <c r="J9" s="20"/>
      <c r="K9" s="21"/>
      <c r="L9" s="22">
        <f t="shared" si="2"/>
        <v>2.5000000000000005E-3</v>
      </c>
      <c r="M9" s="24"/>
      <c r="N9" s="24"/>
      <c r="O9" s="64">
        <v>0.1</v>
      </c>
    </row>
    <row r="10" spans="1:15" s="6" customFormat="1" x14ac:dyDescent="0.25">
      <c r="A10" s="50" t="s">
        <v>89</v>
      </c>
      <c r="B10" s="104"/>
      <c r="C10" s="110"/>
      <c r="D10" s="36" t="s">
        <v>92</v>
      </c>
      <c r="E10" s="122"/>
      <c r="F10" s="17">
        <f t="shared" si="0"/>
        <v>0.1</v>
      </c>
      <c r="G10" s="3">
        <f t="shared" si="1"/>
        <v>2.5000000000000001E-2</v>
      </c>
      <c r="H10" s="33"/>
      <c r="I10" s="27" t="s">
        <v>7</v>
      </c>
      <c r="J10" s="28"/>
      <c r="K10" s="29"/>
      <c r="L10" s="22">
        <f t="shared" si="2"/>
        <v>2.5000000000000005E-3</v>
      </c>
      <c r="M10" s="32"/>
      <c r="N10" s="32"/>
      <c r="O10" s="65">
        <v>0.1</v>
      </c>
    </row>
    <row r="11" spans="1:15" s="6" customFormat="1" x14ac:dyDescent="0.25">
      <c r="A11" s="50" t="s">
        <v>89</v>
      </c>
      <c r="B11" s="104"/>
      <c r="C11" s="111"/>
      <c r="D11" s="36" t="s">
        <v>27</v>
      </c>
      <c r="E11" s="122"/>
      <c r="F11" s="17">
        <f t="shared" si="0"/>
        <v>0.1</v>
      </c>
      <c r="G11" s="3">
        <f t="shared" si="1"/>
        <v>3.7499999999999999E-2</v>
      </c>
      <c r="H11" s="33"/>
      <c r="I11" s="27" t="s">
        <v>7</v>
      </c>
      <c r="J11" s="28"/>
      <c r="K11" s="29"/>
      <c r="L11" s="22">
        <f t="shared" si="2"/>
        <v>3.7499999999999999E-3</v>
      </c>
      <c r="M11" s="32"/>
      <c r="N11" s="32"/>
      <c r="O11" s="65">
        <v>0.15</v>
      </c>
    </row>
    <row r="12" spans="1:15" s="6" customFormat="1" x14ac:dyDescent="0.25">
      <c r="A12" s="50" t="s">
        <v>89</v>
      </c>
      <c r="B12" s="104"/>
      <c r="C12" s="112" t="s">
        <v>28</v>
      </c>
      <c r="D12" s="37" t="s">
        <v>29</v>
      </c>
      <c r="E12" s="122"/>
      <c r="F12" s="17">
        <f t="shared" si="0"/>
        <v>0.1</v>
      </c>
      <c r="G12" s="3">
        <f t="shared" si="1"/>
        <v>2.5000000000000001E-2</v>
      </c>
      <c r="H12" s="33"/>
      <c r="I12" s="27" t="s">
        <v>7</v>
      </c>
      <c r="J12" s="28"/>
      <c r="K12" s="29"/>
      <c r="L12" s="22">
        <f t="shared" si="2"/>
        <v>2.5000000000000005E-3</v>
      </c>
      <c r="M12" s="32"/>
      <c r="N12" s="32"/>
      <c r="O12" s="65">
        <v>0.1</v>
      </c>
    </row>
    <row r="13" spans="1:15" x14ac:dyDescent="0.25">
      <c r="A13" s="50" t="s">
        <v>89</v>
      </c>
      <c r="B13" s="104"/>
      <c r="C13" s="113"/>
      <c r="D13" s="16" t="s">
        <v>30</v>
      </c>
      <c r="E13" s="122"/>
      <c r="F13" s="17">
        <f t="shared" si="0"/>
        <v>0.1</v>
      </c>
      <c r="G13" s="3">
        <f t="shared" si="1"/>
        <v>2.5000000000000001E-2</v>
      </c>
      <c r="H13" s="35"/>
      <c r="I13" s="19" t="s">
        <v>7</v>
      </c>
      <c r="J13" s="20"/>
      <c r="K13" s="21"/>
      <c r="L13" s="22">
        <f t="shared" si="2"/>
        <v>2.5000000000000005E-3</v>
      </c>
      <c r="M13" s="23"/>
      <c r="N13" s="24"/>
      <c r="O13" s="64">
        <v>0.1</v>
      </c>
    </row>
    <row r="14" spans="1:15" x14ac:dyDescent="0.25">
      <c r="A14" s="50" t="s">
        <v>89</v>
      </c>
      <c r="B14" s="104"/>
      <c r="C14" s="113"/>
      <c r="D14" s="38" t="s">
        <v>31</v>
      </c>
      <c r="E14" s="122"/>
      <c r="F14" s="17">
        <f t="shared" si="0"/>
        <v>0.1</v>
      </c>
      <c r="G14" s="3">
        <f t="shared" si="1"/>
        <v>6.25E-2</v>
      </c>
      <c r="H14" s="35"/>
      <c r="I14" s="19" t="s">
        <v>7</v>
      </c>
      <c r="J14" s="20"/>
      <c r="K14" s="21"/>
      <c r="L14" s="22">
        <f t="shared" si="2"/>
        <v>6.2500000000000003E-3</v>
      </c>
      <c r="M14" s="24"/>
      <c r="N14" s="24"/>
      <c r="O14" s="64">
        <v>0.25</v>
      </c>
    </row>
    <row r="15" spans="1:15" x14ac:dyDescent="0.25">
      <c r="A15" s="50" t="s">
        <v>89</v>
      </c>
      <c r="B15" s="104"/>
      <c r="C15" s="113"/>
      <c r="D15" s="38" t="s">
        <v>32</v>
      </c>
      <c r="E15" s="122"/>
      <c r="F15" s="17">
        <f t="shared" si="0"/>
        <v>0.1</v>
      </c>
      <c r="G15" s="3">
        <f t="shared" si="1"/>
        <v>2.5000000000000001E-2</v>
      </c>
      <c r="H15" s="35"/>
      <c r="I15" s="19" t="s">
        <v>7</v>
      </c>
      <c r="J15" s="20"/>
      <c r="K15" s="21"/>
      <c r="L15" s="22">
        <f t="shared" si="2"/>
        <v>2.5000000000000005E-3</v>
      </c>
      <c r="M15" s="24"/>
      <c r="N15" s="24"/>
      <c r="O15" s="64">
        <v>0.1</v>
      </c>
    </row>
    <row r="16" spans="1:15" x14ac:dyDescent="0.25">
      <c r="A16" s="50" t="s">
        <v>89</v>
      </c>
      <c r="B16" s="104"/>
      <c r="C16" s="113"/>
      <c r="D16" s="36" t="s">
        <v>118</v>
      </c>
      <c r="E16" s="122"/>
      <c r="F16" s="17">
        <f t="shared" si="0"/>
        <v>0.1</v>
      </c>
      <c r="G16" s="3">
        <f t="shared" si="1"/>
        <v>1.2500000000000001E-2</v>
      </c>
      <c r="H16" s="35"/>
      <c r="I16" s="19" t="s">
        <v>7</v>
      </c>
      <c r="J16" s="20"/>
      <c r="K16" s="21"/>
      <c r="L16" s="22">
        <f t="shared" si="2"/>
        <v>1.2500000000000002E-3</v>
      </c>
      <c r="M16" s="24"/>
      <c r="N16" s="24"/>
      <c r="O16" s="64">
        <v>0.05</v>
      </c>
    </row>
    <row r="17" spans="1:15" x14ac:dyDescent="0.25">
      <c r="A17" s="50" t="s">
        <v>89</v>
      </c>
      <c r="B17" s="104"/>
      <c r="C17" s="113"/>
      <c r="D17" s="34" t="s">
        <v>33</v>
      </c>
      <c r="E17" s="122"/>
      <c r="F17" s="17">
        <f t="shared" si="0"/>
        <v>0.1</v>
      </c>
      <c r="G17" s="3">
        <f t="shared" si="1"/>
        <v>6.25E-2</v>
      </c>
      <c r="H17" s="35"/>
      <c r="I17" s="19" t="s">
        <v>7</v>
      </c>
      <c r="J17" s="20"/>
      <c r="K17" s="21"/>
      <c r="L17" s="22">
        <f t="shared" si="2"/>
        <v>6.2500000000000003E-3</v>
      </c>
      <c r="M17" s="24"/>
      <c r="N17" s="24"/>
      <c r="O17" s="64">
        <v>0.25</v>
      </c>
    </row>
    <row r="18" spans="1:15" x14ac:dyDescent="0.25">
      <c r="A18" s="50" t="s">
        <v>89</v>
      </c>
      <c r="B18" s="104"/>
      <c r="C18" s="113"/>
      <c r="D18" s="34" t="s">
        <v>34</v>
      </c>
      <c r="E18" s="122"/>
      <c r="F18" s="17">
        <f t="shared" si="0"/>
        <v>0.1</v>
      </c>
      <c r="G18" s="3">
        <f t="shared" si="1"/>
        <v>1.2500000000000001E-2</v>
      </c>
      <c r="H18" s="35"/>
      <c r="I18" s="19" t="s">
        <v>7</v>
      </c>
      <c r="J18" s="20"/>
      <c r="K18" s="21"/>
      <c r="L18" s="22">
        <f t="shared" si="2"/>
        <v>1.2500000000000002E-3</v>
      </c>
      <c r="M18" s="24"/>
      <c r="N18" s="24"/>
      <c r="O18" s="64">
        <v>0.05</v>
      </c>
    </row>
    <row r="19" spans="1:15" x14ac:dyDescent="0.25">
      <c r="A19" s="50" t="s">
        <v>89</v>
      </c>
      <c r="B19" s="104"/>
      <c r="C19" s="114"/>
      <c r="D19" s="100" t="s">
        <v>104</v>
      </c>
      <c r="E19" s="122"/>
      <c r="F19" s="17">
        <f t="shared" si="0"/>
        <v>0.1</v>
      </c>
      <c r="G19" s="3">
        <f t="shared" si="1"/>
        <v>2.5000000000000001E-2</v>
      </c>
      <c r="H19" s="35"/>
      <c r="I19" s="19" t="s">
        <v>7</v>
      </c>
      <c r="J19" s="20"/>
      <c r="K19" s="21"/>
      <c r="L19" s="22">
        <f t="shared" si="2"/>
        <v>2.5000000000000005E-3</v>
      </c>
      <c r="M19" s="24"/>
      <c r="N19" s="24"/>
      <c r="O19" s="64">
        <v>0.1</v>
      </c>
    </row>
    <row r="20" spans="1:15" x14ac:dyDescent="0.25">
      <c r="A20" s="50" t="s">
        <v>89</v>
      </c>
      <c r="B20" s="104"/>
      <c r="C20" s="109" t="s">
        <v>37</v>
      </c>
      <c r="D20" s="34" t="s">
        <v>38</v>
      </c>
      <c r="E20" s="122"/>
      <c r="F20" s="17">
        <f t="shared" si="0"/>
        <v>0.1</v>
      </c>
      <c r="G20" s="3">
        <f t="shared" si="1"/>
        <v>6.25E-2</v>
      </c>
      <c r="H20" s="35"/>
      <c r="I20" s="19" t="s">
        <v>7</v>
      </c>
      <c r="J20" s="20"/>
      <c r="K20" s="21"/>
      <c r="L20" s="22">
        <f t="shared" si="2"/>
        <v>6.2500000000000003E-3</v>
      </c>
      <c r="M20" s="24"/>
      <c r="N20" s="24"/>
      <c r="O20" s="64">
        <v>0.25</v>
      </c>
    </row>
    <row r="21" spans="1:15" x14ac:dyDescent="0.25">
      <c r="A21" s="50" t="s">
        <v>89</v>
      </c>
      <c r="B21" s="104"/>
      <c r="C21" s="110"/>
      <c r="D21" s="34" t="s">
        <v>39</v>
      </c>
      <c r="E21" s="122"/>
      <c r="F21" s="17">
        <f t="shared" si="0"/>
        <v>0.1</v>
      </c>
      <c r="G21" s="3">
        <f t="shared" si="1"/>
        <v>1.2500000000000001E-2</v>
      </c>
      <c r="H21" s="35"/>
      <c r="I21" s="19" t="s">
        <v>7</v>
      </c>
      <c r="J21" s="20"/>
      <c r="K21" s="21"/>
      <c r="L21" s="22">
        <f t="shared" si="2"/>
        <v>1.2500000000000002E-3</v>
      </c>
      <c r="M21" s="24"/>
      <c r="N21" s="24"/>
      <c r="O21" s="64">
        <v>0.05</v>
      </c>
    </row>
    <row r="22" spans="1:15" x14ac:dyDescent="0.25">
      <c r="A22" s="50" t="s">
        <v>89</v>
      </c>
      <c r="B22" s="104"/>
      <c r="C22" s="110"/>
      <c r="D22" s="34" t="s">
        <v>96</v>
      </c>
      <c r="E22" s="122"/>
      <c r="F22" s="17">
        <f t="shared" si="0"/>
        <v>0.1</v>
      </c>
      <c r="G22" s="3">
        <f t="shared" si="1"/>
        <v>6.25E-2</v>
      </c>
      <c r="H22" s="35"/>
      <c r="I22" s="19" t="s">
        <v>7</v>
      </c>
      <c r="J22" s="20"/>
      <c r="K22" s="21"/>
      <c r="L22" s="22">
        <f t="shared" si="2"/>
        <v>6.2500000000000003E-3</v>
      </c>
      <c r="M22" s="24"/>
      <c r="N22" s="24"/>
      <c r="O22" s="64">
        <v>0.25</v>
      </c>
    </row>
    <row r="23" spans="1:15" x14ac:dyDescent="0.25">
      <c r="A23" s="50" t="s">
        <v>89</v>
      </c>
      <c r="B23" s="104"/>
      <c r="C23" s="110"/>
      <c r="D23" s="100" t="s">
        <v>119</v>
      </c>
      <c r="E23" s="122"/>
      <c r="F23" s="17">
        <f t="shared" si="0"/>
        <v>0.1</v>
      </c>
      <c r="G23" s="3">
        <f t="shared" si="1"/>
        <v>0.05</v>
      </c>
      <c r="H23" s="35"/>
      <c r="I23" s="19" t="s">
        <v>7</v>
      </c>
      <c r="J23" s="20"/>
      <c r="K23" s="21"/>
      <c r="L23" s="22">
        <f t="shared" si="2"/>
        <v>5.000000000000001E-3</v>
      </c>
      <c r="M23" s="24"/>
      <c r="N23" s="24"/>
      <c r="O23" s="64">
        <v>0.2</v>
      </c>
    </row>
    <row r="24" spans="1:15" x14ac:dyDescent="0.25">
      <c r="A24" s="50" t="s">
        <v>89</v>
      </c>
      <c r="B24" s="104"/>
      <c r="C24" s="110"/>
      <c r="D24" s="100" t="s">
        <v>120</v>
      </c>
      <c r="E24" s="122"/>
      <c r="F24" s="17">
        <f t="shared" si="0"/>
        <v>0.1</v>
      </c>
      <c r="G24" s="3">
        <f t="shared" si="1"/>
        <v>0.05</v>
      </c>
      <c r="H24" s="35"/>
      <c r="I24" s="19" t="s">
        <v>7</v>
      </c>
      <c r="J24" s="20"/>
      <c r="K24" s="21"/>
      <c r="L24" s="22">
        <f t="shared" si="2"/>
        <v>5.000000000000001E-3</v>
      </c>
      <c r="M24" s="24"/>
      <c r="N24" s="24"/>
      <c r="O24" s="64">
        <v>0.2</v>
      </c>
    </row>
    <row r="25" spans="1:15" x14ac:dyDescent="0.25">
      <c r="A25" s="50" t="s">
        <v>89</v>
      </c>
      <c r="B25" s="104"/>
      <c r="C25" s="111"/>
      <c r="D25" s="34" t="s">
        <v>40</v>
      </c>
      <c r="E25" s="122"/>
      <c r="F25" s="17">
        <f t="shared" si="0"/>
        <v>0.1</v>
      </c>
      <c r="G25" s="3">
        <f t="shared" si="1"/>
        <v>1.2500000000000001E-2</v>
      </c>
      <c r="H25" s="35"/>
      <c r="I25" s="19" t="s">
        <v>7</v>
      </c>
      <c r="J25" s="20"/>
      <c r="K25" s="21"/>
      <c r="L25" s="22">
        <f t="shared" si="2"/>
        <v>1.2500000000000002E-3</v>
      </c>
      <c r="M25" s="24"/>
      <c r="N25" s="24"/>
      <c r="O25" s="64">
        <v>0.05</v>
      </c>
    </row>
    <row r="26" spans="1:15" x14ac:dyDescent="0.25">
      <c r="A26" s="50" t="s">
        <v>89</v>
      </c>
      <c r="B26" s="104"/>
      <c r="C26" s="109" t="s">
        <v>41</v>
      </c>
      <c r="D26" s="34" t="s">
        <v>42</v>
      </c>
      <c r="E26" s="122"/>
      <c r="F26" s="17">
        <f t="shared" si="0"/>
        <v>0.1</v>
      </c>
      <c r="G26" s="3">
        <f t="shared" si="1"/>
        <v>6.25E-2</v>
      </c>
      <c r="H26" s="35"/>
      <c r="I26" s="19" t="s">
        <v>7</v>
      </c>
      <c r="J26" s="20"/>
      <c r="K26" s="21"/>
      <c r="L26" s="22">
        <f t="shared" si="2"/>
        <v>6.2500000000000003E-3</v>
      </c>
      <c r="M26" s="24"/>
      <c r="N26" s="24"/>
      <c r="O26" s="64">
        <v>0.25</v>
      </c>
    </row>
    <row r="27" spans="1:15" s="6" customFormat="1" x14ac:dyDescent="0.25">
      <c r="A27" s="50" t="s">
        <v>89</v>
      </c>
      <c r="B27" s="104"/>
      <c r="C27" s="110"/>
      <c r="D27" s="36" t="s">
        <v>121</v>
      </c>
      <c r="E27" s="122"/>
      <c r="F27" s="17">
        <f t="shared" si="0"/>
        <v>0.1</v>
      </c>
      <c r="G27" s="3">
        <f t="shared" si="1"/>
        <v>6.25E-2</v>
      </c>
      <c r="H27" s="26"/>
      <c r="I27" s="27" t="s">
        <v>7</v>
      </c>
      <c r="J27" s="28"/>
      <c r="K27" s="29"/>
      <c r="L27" s="22">
        <f t="shared" si="2"/>
        <v>6.2500000000000003E-3</v>
      </c>
      <c r="M27" s="32"/>
      <c r="N27" s="32"/>
      <c r="O27" s="65">
        <v>0.25</v>
      </c>
    </row>
    <row r="28" spans="1:15" x14ac:dyDescent="0.25">
      <c r="A28" s="50" t="s">
        <v>89</v>
      </c>
      <c r="B28" s="104"/>
      <c r="C28" s="110"/>
      <c r="D28" s="34" t="s">
        <v>43</v>
      </c>
      <c r="E28" s="122"/>
      <c r="F28" s="17">
        <f t="shared" si="0"/>
        <v>0.1</v>
      </c>
      <c r="G28" s="3">
        <f t="shared" si="1"/>
        <v>6.25E-2</v>
      </c>
      <c r="H28" s="18"/>
      <c r="I28" s="19" t="s">
        <v>7</v>
      </c>
      <c r="J28" s="20"/>
      <c r="K28" s="21"/>
      <c r="L28" s="22">
        <f t="shared" si="2"/>
        <v>6.2500000000000003E-3</v>
      </c>
      <c r="M28" s="24"/>
      <c r="N28" s="24"/>
      <c r="O28" s="64">
        <v>0.25</v>
      </c>
    </row>
    <row r="29" spans="1:15" x14ac:dyDescent="0.25">
      <c r="A29" s="50" t="s">
        <v>89</v>
      </c>
      <c r="B29" s="105"/>
      <c r="C29" s="111"/>
      <c r="D29" s="38" t="s">
        <v>44</v>
      </c>
      <c r="E29" s="123"/>
      <c r="F29" s="17">
        <f t="shared" si="0"/>
        <v>0.1</v>
      </c>
      <c r="G29" s="3">
        <f t="shared" si="1"/>
        <v>6.25E-2</v>
      </c>
      <c r="H29" s="18">
        <f>SUM(G3:G29)</f>
        <v>1</v>
      </c>
      <c r="I29" s="19" t="s">
        <v>7</v>
      </c>
      <c r="J29" s="20"/>
      <c r="K29" s="21"/>
      <c r="L29" s="22">
        <f t="shared" si="2"/>
        <v>6.2500000000000003E-3</v>
      </c>
      <c r="M29" s="24"/>
      <c r="N29" s="24"/>
      <c r="O29" s="64">
        <v>0.25</v>
      </c>
    </row>
    <row r="30" spans="1:15" x14ac:dyDescent="0.25">
      <c r="A30" s="50" t="s">
        <v>36</v>
      </c>
      <c r="B30" s="103" t="s">
        <v>36</v>
      </c>
      <c r="C30" s="109" t="s">
        <v>45</v>
      </c>
      <c r="D30" s="101" t="s">
        <v>122</v>
      </c>
      <c r="E30" s="121">
        <v>0.35</v>
      </c>
      <c r="F30" s="86">
        <v>0.35</v>
      </c>
      <c r="G30" s="87">
        <f>O30/5</f>
        <v>0.03</v>
      </c>
      <c r="H30" s="88"/>
      <c r="I30" s="89" t="s">
        <v>7</v>
      </c>
      <c r="J30" s="90"/>
      <c r="K30" s="91"/>
      <c r="L30" s="92">
        <f t="shared" si="2"/>
        <v>1.0499999999999999E-2</v>
      </c>
      <c r="M30" s="24"/>
      <c r="N30" s="24"/>
      <c r="O30" s="64">
        <v>0.15</v>
      </c>
    </row>
    <row r="31" spans="1:15" x14ac:dyDescent="0.25">
      <c r="A31" s="50" t="s">
        <v>36</v>
      </c>
      <c r="B31" s="104"/>
      <c r="C31" s="110"/>
      <c r="D31" s="100" t="s">
        <v>123</v>
      </c>
      <c r="E31" s="122"/>
      <c r="F31" s="39">
        <v>0.35</v>
      </c>
      <c r="G31" s="3">
        <f t="shared" ref="G31:G53" si="3">O31/5</f>
        <v>0.05</v>
      </c>
      <c r="H31" s="18"/>
      <c r="I31" s="19" t="s">
        <v>7</v>
      </c>
      <c r="J31" s="20"/>
      <c r="K31" s="21"/>
      <c r="L31" s="22">
        <f t="shared" si="2"/>
        <v>1.7499999999999998E-2</v>
      </c>
      <c r="M31" s="24"/>
      <c r="N31" s="24"/>
      <c r="O31" s="64">
        <v>0.25</v>
      </c>
    </row>
    <row r="32" spans="1:15" x14ac:dyDescent="0.25">
      <c r="A32" s="50" t="s">
        <v>36</v>
      </c>
      <c r="B32" s="104"/>
      <c r="C32" s="110"/>
      <c r="D32" s="100" t="s">
        <v>105</v>
      </c>
      <c r="E32" s="122"/>
      <c r="F32" s="39">
        <v>0.35</v>
      </c>
      <c r="G32" s="3">
        <f t="shared" si="3"/>
        <v>0.03</v>
      </c>
      <c r="H32" s="18"/>
      <c r="I32" s="19" t="s">
        <v>7</v>
      </c>
      <c r="J32" s="20"/>
      <c r="K32" s="21"/>
      <c r="L32" s="22">
        <f t="shared" si="2"/>
        <v>1.0499999999999999E-2</v>
      </c>
      <c r="M32" s="24"/>
      <c r="N32" s="24"/>
      <c r="O32" s="64">
        <v>0.15</v>
      </c>
    </row>
    <row r="33" spans="1:15" s="6" customFormat="1" x14ac:dyDescent="0.25">
      <c r="A33" s="50" t="s">
        <v>36</v>
      </c>
      <c r="B33" s="104"/>
      <c r="C33" s="110"/>
      <c r="D33" s="40" t="s">
        <v>106</v>
      </c>
      <c r="E33" s="122"/>
      <c r="F33" s="39">
        <v>0.35</v>
      </c>
      <c r="G33" s="3">
        <f t="shared" si="3"/>
        <v>0.01</v>
      </c>
      <c r="H33" s="41"/>
      <c r="I33" s="42" t="s">
        <v>7</v>
      </c>
      <c r="J33" s="43"/>
      <c r="K33" s="44"/>
      <c r="L33" s="22">
        <f t="shared" si="2"/>
        <v>3.4999999999999996E-3</v>
      </c>
      <c r="M33" s="45"/>
      <c r="N33" s="45"/>
      <c r="O33" s="66">
        <v>0.05</v>
      </c>
    </row>
    <row r="34" spans="1:15" s="7" customFormat="1" x14ac:dyDescent="0.25">
      <c r="A34" s="50" t="s">
        <v>36</v>
      </c>
      <c r="B34" s="104"/>
      <c r="C34" s="110"/>
      <c r="D34" s="46" t="s">
        <v>46</v>
      </c>
      <c r="E34" s="122"/>
      <c r="F34" s="39">
        <v>0.35</v>
      </c>
      <c r="G34" s="3">
        <f t="shared" si="3"/>
        <v>0.01</v>
      </c>
      <c r="H34" s="47"/>
      <c r="I34" s="42" t="s">
        <v>7</v>
      </c>
      <c r="J34" s="43"/>
      <c r="K34" s="44"/>
      <c r="L34" s="48">
        <f t="shared" si="2"/>
        <v>3.4999999999999996E-3</v>
      </c>
      <c r="M34" s="49"/>
      <c r="N34" s="49"/>
      <c r="O34" s="66">
        <v>0.05</v>
      </c>
    </row>
    <row r="35" spans="1:15" x14ac:dyDescent="0.25">
      <c r="A35" s="50" t="s">
        <v>36</v>
      </c>
      <c r="B35" s="104"/>
      <c r="C35" s="110"/>
      <c r="D35" s="34" t="s">
        <v>47</v>
      </c>
      <c r="E35" s="122"/>
      <c r="F35" s="39">
        <v>0.35</v>
      </c>
      <c r="G35" s="3">
        <f t="shared" si="3"/>
        <v>0.01</v>
      </c>
      <c r="H35" s="18"/>
      <c r="I35" s="19" t="s">
        <v>7</v>
      </c>
      <c r="J35" s="20"/>
      <c r="K35" s="21"/>
      <c r="L35" s="22">
        <f t="shared" si="2"/>
        <v>3.4999999999999996E-3</v>
      </c>
      <c r="M35" s="24"/>
      <c r="N35" s="24"/>
      <c r="O35" s="64">
        <v>0.05</v>
      </c>
    </row>
    <row r="36" spans="1:15" x14ac:dyDescent="0.25">
      <c r="A36" s="50" t="s">
        <v>36</v>
      </c>
      <c r="B36" s="104"/>
      <c r="C36" s="110"/>
      <c r="D36" s="34" t="s">
        <v>48</v>
      </c>
      <c r="E36" s="122"/>
      <c r="F36" s="39">
        <v>0.35</v>
      </c>
      <c r="G36" s="3">
        <f t="shared" si="3"/>
        <v>0.05</v>
      </c>
      <c r="H36" s="18"/>
      <c r="I36" s="19" t="s">
        <v>7</v>
      </c>
      <c r="J36" s="20"/>
      <c r="K36" s="21"/>
      <c r="L36" s="22">
        <f t="shared" ref="L36:L47" si="4">IF((AND(EXACT(I36,"x"),ISBLANK(J36),ISBLANK(K36))),1,IF(AND(ISBLANK(I36),EXACT(J36,"x"),ISBLANK(K36)),0.5,IF(AND(ISBLANK(I36),EXACT(K36,"x"),ISBLANK(J36)),0,-1)))*G36*F36</f>
        <v>1.7499999999999998E-2</v>
      </c>
      <c r="M36" s="24"/>
      <c r="N36" s="24"/>
      <c r="O36" s="64">
        <v>0.25</v>
      </c>
    </row>
    <row r="37" spans="1:15" x14ac:dyDescent="0.25">
      <c r="A37" s="50" t="s">
        <v>36</v>
      </c>
      <c r="B37" s="104"/>
      <c r="C37" s="111"/>
      <c r="D37" s="50" t="s">
        <v>49</v>
      </c>
      <c r="E37" s="122"/>
      <c r="F37" s="39">
        <v>0.35</v>
      </c>
      <c r="G37" s="3">
        <f t="shared" si="3"/>
        <v>0.01</v>
      </c>
      <c r="H37" s="51"/>
      <c r="I37" s="52" t="s">
        <v>7</v>
      </c>
      <c r="J37" s="53"/>
      <c r="K37" s="54"/>
      <c r="L37" s="22">
        <f t="shared" si="4"/>
        <v>3.4999999999999996E-3</v>
      </c>
      <c r="M37" s="55"/>
      <c r="N37" s="55"/>
      <c r="O37" s="67">
        <v>0.05</v>
      </c>
    </row>
    <row r="38" spans="1:15" s="8" customFormat="1" x14ac:dyDescent="0.25">
      <c r="A38" s="50" t="s">
        <v>36</v>
      </c>
      <c r="B38" s="104"/>
      <c r="C38" s="109" t="s">
        <v>50</v>
      </c>
      <c r="D38" s="34" t="s">
        <v>51</v>
      </c>
      <c r="E38" s="122"/>
      <c r="F38" s="39">
        <v>0.35</v>
      </c>
      <c r="G38" s="3">
        <f t="shared" si="3"/>
        <v>0.05</v>
      </c>
      <c r="H38" s="18"/>
      <c r="I38" s="19" t="s">
        <v>7</v>
      </c>
      <c r="J38" s="20"/>
      <c r="K38" s="21"/>
      <c r="L38" s="22">
        <f t="shared" si="4"/>
        <v>1.7499999999999998E-2</v>
      </c>
      <c r="M38" s="24"/>
      <c r="N38" s="24"/>
      <c r="O38" s="64">
        <v>0.25</v>
      </c>
    </row>
    <row r="39" spans="1:15" s="6" customFormat="1" x14ac:dyDescent="0.25">
      <c r="A39" s="50" t="s">
        <v>36</v>
      </c>
      <c r="B39" s="104"/>
      <c r="C39" s="110"/>
      <c r="D39" s="25" t="s">
        <v>107</v>
      </c>
      <c r="E39" s="122"/>
      <c r="F39" s="39">
        <v>0.35</v>
      </c>
      <c r="G39" s="3">
        <f t="shared" si="3"/>
        <v>0.01</v>
      </c>
      <c r="H39" s="26"/>
      <c r="I39" s="27" t="s">
        <v>7</v>
      </c>
      <c r="J39" s="28"/>
      <c r="K39" s="29"/>
      <c r="L39" s="22">
        <f t="shared" si="4"/>
        <v>3.4999999999999996E-3</v>
      </c>
      <c r="M39" s="31"/>
      <c r="N39" s="32"/>
      <c r="O39" s="65">
        <v>0.05</v>
      </c>
    </row>
    <row r="40" spans="1:15" s="6" customFormat="1" x14ac:dyDescent="0.25">
      <c r="A40" s="50" t="s">
        <v>36</v>
      </c>
      <c r="B40" s="104"/>
      <c r="C40" s="110"/>
      <c r="D40" s="25" t="s">
        <v>109</v>
      </c>
      <c r="E40" s="122"/>
      <c r="F40" s="39">
        <v>0.35</v>
      </c>
      <c r="G40" s="3">
        <f t="shared" si="3"/>
        <v>0.05</v>
      </c>
      <c r="H40" s="26"/>
      <c r="I40" s="27" t="s">
        <v>7</v>
      </c>
      <c r="J40" s="28"/>
      <c r="K40" s="29"/>
      <c r="L40" s="22">
        <f t="shared" si="4"/>
        <v>1.7499999999999998E-2</v>
      </c>
      <c r="M40" s="32"/>
      <c r="N40" s="32"/>
      <c r="O40" s="65">
        <v>0.25</v>
      </c>
    </row>
    <row r="41" spans="1:15" s="6" customFormat="1" x14ac:dyDescent="0.25">
      <c r="A41" s="50" t="s">
        <v>36</v>
      </c>
      <c r="B41" s="104"/>
      <c r="C41" s="110"/>
      <c r="D41" s="36" t="s">
        <v>108</v>
      </c>
      <c r="E41" s="122"/>
      <c r="F41" s="39">
        <v>0.35</v>
      </c>
      <c r="G41" s="3">
        <f t="shared" si="3"/>
        <v>0.03</v>
      </c>
      <c r="H41" s="26"/>
      <c r="I41" s="27" t="s">
        <v>7</v>
      </c>
      <c r="J41" s="28"/>
      <c r="K41" s="29"/>
      <c r="L41" s="22">
        <f t="shared" si="4"/>
        <v>1.0499999999999999E-2</v>
      </c>
      <c r="M41" s="32"/>
      <c r="N41" s="32"/>
      <c r="O41" s="65">
        <v>0.15</v>
      </c>
    </row>
    <row r="42" spans="1:15" s="6" customFormat="1" x14ac:dyDescent="0.25">
      <c r="A42" s="50" t="s">
        <v>36</v>
      </c>
      <c r="B42" s="104"/>
      <c r="C42" s="110"/>
      <c r="D42" s="36" t="s">
        <v>110</v>
      </c>
      <c r="E42" s="122"/>
      <c r="F42" s="39">
        <v>0.35</v>
      </c>
      <c r="G42" s="3">
        <f t="shared" si="3"/>
        <v>0.01</v>
      </c>
      <c r="H42" s="26"/>
      <c r="I42" s="27" t="s">
        <v>7</v>
      </c>
      <c r="J42" s="28"/>
      <c r="K42" s="29"/>
      <c r="L42" s="22">
        <f t="shared" si="4"/>
        <v>3.4999999999999996E-3</v>
      </c>
      <c r="M42" s="32"/>
      <c r="N42" s="32"/>
      <c r="O42" s="65">
        <v>0.05</v>
      </c>
    </row>
    <row r="43" spans="1:15" s="6" customFormat="1" x14ac:dyDescent="0.25">
      <c r="A43" s="50" t="s">
        <v>36</v>
      </c>
      <c r="B43" s="104"/>
      <c r="C43" s="111"/>
      <c r="D43" s="46" t="s">
        <v>111</v>
      </c>
      <c r="E43" s="122"/>
      <c r="F43" s="39">
        <v>0.35</v>
      </c>
      <c r="G43" s="3">
        <f t="shared" si="3"/>
        <v>0.05</v>
      </c>
      <c r="H43" s="26"/>
      <c r="I43" s="27" t="s">
        <v>7</v>
      </c>
      <c r="J43" s="28"/>
      <c r="K43" s="29"/>
      <c r="L43" s="30">
        <f t="shared" si="4"/>
        <v>1.7499999999999998E-2</v>
      </c>
      <c r="M43" s="32"/>
      <c r="N43" s="32"/>
      <c r="O43" s="65">
        <v>0.25</v>
      </c>
    </row>
    <row r="44" spans="1:15" x14ac:dyDescent="0.25">
      <c r="A44" s="50" t="s">
        <v>36</v>
      </c>
      <c r="B44" s="104"/>
      <c r="C44" s="112" t="s">
        <v>124</v>
      </c>
      <c r="D44" s="40" t="s">
        <v>112</v>
      </c>
      <c r="E44" s="122"/>
      <c r="F44" s="39">
        <v>0.35</v>
      </c>
      <c r="G44" s="3">
        <f t="shared" si="3"/>
        <v>6.9999999999999993E-2</v>
      </c>
      <c r="H44" s="26"/>
      <c r="I44" s="19" t="s">
        <v>7</v>
      </c>
      <c r="J44" s="20"/>
      <c r="K44" s="21"/>
      <c r="L44" s="30">
        <f t="shared" si="4"/>
        <v>2.4499999999999997E-2</v>
      </c>
      <c r="M44" s="24"/>
      <c r="N44" s="24"/>
      <c r="O44" s="65">
        <v>0.35</v>
      </c>
    </row>
    <row r="45" spans="1:15" s="9" customFormat="1" x14ac:dyDescent="0.25">
      <c r="A45" s="50" t="s">
        <v>36</v>
      </c>
      <c r="B45" s="104"/>
      <c r="C45" s="113"/>
      <c r="D45" s="56" t="s">
        <v>53</v>
      </c>
      <c r="E45" s="122"/>
      <c r="F45" s="39">
        <v>0.35</v>
      </c>
      <c r="G45" s="3">
        <f t="shared" si="3"/>
        <v>0.06</v>
      </c>
      <c r="H45" s="33"/>
      <c r="I45" s="19" t="s">
        <v>7</v>
      </c>
      <c r="J45" s="20"/>
      <c r="K45" s="21"/>
      <c r="L45" s="48">
        <f t="shared" si="4"/>
        <v>2.0999999999999998E-2</v>
      </c>
      <c r="M45" s="57"/>
      <c r="N45" s="57"/>
      <c r="O45" s="65">
        <v>0.3</v>
      </c>
    </row>
    <row r="46" spans="1:15" s="9" customFormat="1" x14ac:dyDescent="0.25">
      <c r="A46" s="50" t="s">
        <v>36</v>
      </c>
      <c r="B46" s="104"/>
      <c r="C46" s="114"/>
      <c r="D46" s="46" t="s">
        <v>54</v>
      </c>
      <c r="E46" s="122"/>
      <c r="F46" s="39">
        <v>0.35</v>
      </c>
      <c r="G46" s="3">
        <f t="shared" si="3"/>
        <v>6.9999999999999993E-2</v>
      </c>
      <c r="H46" s="33"/>
      <c r="I46" s="19" t="s">
        <v>7</v>
      </c>
      <c r="J46" s="20"/>
      <c r="K46" s="21"/>
      <c r="L46" s="48">
        <f t="shared" si="4"/>
        <v>2.4499999999999997E-2</v>
      </c>
      <c r="M46" s="57"/>
      <c r="N46" s="57"/>
      <c r="O46" s="65">
        <v>0.35</v>
      </c>
    </row>
    <row r="47" spans="1:15" s="9" customFormat="1" x14ac:dyDescent="0.25">
      <c r="A47" s="50" t="s">
        <v>36</v>
      </c>
      <c r="B47" s="104"/>
      <c r="C47" s="115" t="s">
        <v>55</v>
      </c>
      <c r="D47" s="56" t="s">
        <v>56</v>
      </c>
      <c r="E47" s="122"/>
      <c r="F47" s="39">
        <v>0.35</v>
      </c>
      <c r="G47" s="3">
        <f t="shared" si="3"/>
        <v>6.9999999999999993E-2</v>
      </c>
      <c r="H47" s="33"/>
      <c r="I47" s="52" t="s">
        <v>7</v>
      </c>
      <c r="J47" s="53"/>
      <c r="K47" s="54"/>
      <c r="L47" s="48">
        <f t="shared" si="4"/>
        <v>2.4499999999999997E-2</v>
      </c>
      <c r="M47" s="57"/>
      <c r="N47" s="57"/>
      <c r="O47" s="65">
        <v>0.35</v>
      </c>
    </row>
    <row r="48" spans="1:15" x14ac:dyDescent="0.25">
      <c r="A48" s="50" t="s">
        <v>36</v>
      </c>
      <c r="B48" s="104"/>
      <c r="C48" s="116"/>
      <c r="D48" s="56" t="s">
        <v>57</v>
      </c>
      <c r="E48" s="122"/>
      <c r="F48" s="39">
        <v>0.35</v>
      </c>
      <c r="G48" s="3">
        <f t="shared" si="3"/>
        <v>0.06</v>
      </c>
      <c r="H48" s="33"/>
      <c r="I48" s="19" t="s">
        <v>7</v>
      </c>
      <c r="J48" s="20"/>
      <c r="K48" s="21"/>
      <c r="L48" s="48">
        <f t="shared" ref="L48:L80" si="5">IF((AND(EXACT(I48,"x"),ISBLANK(J48),ISBLANK(K48))),1,IF(AND(ISBLANK(I48),EXACT(J48,"x"),ISBLANK(K48)),0.5,IF(AND(ISBLANK(I48),EXACT(K48,"x"),ISBLANK(J48)),0,-1)))*G48*F48</f>
        <v>2.0999999999999998E-2</v>
      </c>
      <c r="M48" s="57"/>
      <c r="N48" s="57"/>
      <c r="O48" s="65">
        <v>0.3</v>
      </c>
    </row>
    <row r="49" spans="1:15" x14ac:dyDescent="0.25">
      <c r="A49" s="50" t="s">
        <v>36</v>
      </c>
      <c r="B49" s="104"/>
      <c r="C49" s="117"/>
      <c r="D49" s="56" t="s">
        <v>113</v>
      </c>
      <c r="E49" s="122"/>
      <c r="F49" s="39">
        <v>0.35</v>
      </c>
      <c r="G49" s="3">
        <f t="shared" si="3"/>
        <v>6.9999999999999993E-2</v>
      </c>
      <c r="H49" s="33"/>
      <c r="I49" s="19" t="s">
        <v>7</v>
      </c>
      <c r="J49" s="20"/>
      <c r="K49" s="21"/>
      <c r="L49" s="48">
        <f t="shared" si="5"/>
        <v>2.4499999999999997E-2</v>
      </c>
      <c r="M49" s="57"/>
      <c r="N49" s="57"/>
      <c r="O49" s="65">
        <v>0.35</v>
      </c>
    </row>
    <row r="50" spans="1:15" x14ac:dyDescent="0.25">
      <c r="A50" s="50" t="s">
        <v>36</v>
      </c>
      <c r="B50" s="104"/>
      <c r="C50" s="115" t="s">
        <v>65</v>
      </c>
      <c r="D50" s="56" t="s">
        <v>66</v>
      </c>
      <c r="E50" s="122"/>
      <c r="F50" s="39">
        <v>0.35</v>
      </c>
      <c r="G50" s="3">
        <f t="shared" si="3"/>
        <v>0.04</v>
      </c>
      <c r="H50" s="33"/>
      <c r="I50" s="19" t="s">
        <v>7</v>
      </c>
      <c r="J50" s="20"/>
      <c r="K50" s="21"/>
      <c r="L50" s="48">
        <f t="shared" si="5"/>
        <v>1.3999999999999999E-2</v>
      </c>
      <c r="M50" s="57"/>
      <c r="N50" s="57"/>
      <c r="O50" s="65">
        <v>0.2</v>
      </c>
    </row>
    <row r="51" spans="1:15" x14ac:dyDescent="0.25">
      <c r="A51" s="50" t="s">
        <v>36</v>
      </c>
      <c r="B51" s="104"/>
      <c r="C51" s="116"/>
      <c r="D51" s="56" t="s">
        <v>67</v>
      </c>
      <c r="E51" s="122"/>
      <c r="F51" s="39">
        <v>0.35</v>
      </c>
      <c r="G51" s="3">
        <f t="shared" si="3"/>
        <v>0.05</v>
      </c>
      <c r="H51" s="33"/>
      <c r="I51" s="19" t="s">
        <v>7</v>
      </c>
      <c r="J51" s="20"/>
      <c r="K51" s="21"/>
      <c r="L51" s="48">
        <f t="shared" si="5"/>
        <v>1.7499999999999998E-2</v>
      </c>
      <c r="M51" s="57"/>
      <c r="N51" s="57"/>
      <c r="O51" s="65">
        <v>0.25</v>
      </c>
    </row>
    <row r="52" spans="1:15" x14ac:dyDescent="0.25">
      <c r="A52" s="50" t="s">
        <v>36</v>
      </c>
      <c r="B52" s="104"/>
      <c r="C52" s="116"/>
      <c r="D52" s="56" t="s">
        <v>68</v>
      </c>
      <c r="E52" s="122"/>
      <c r="F52" s="39">
        <v>0.35</v>
      </c>
      <c r="G52" s="3">
        <f t="shared" si="3"/>
        <v>0.04</v>
      </c>
      <c r="H52" s="33"/>
      <c r="I52" s="19" t="s">
        <v>7</v>
      </c>
      <c r="J52" s="20"/>
      <c r="K52" s="21"/>
      <c r="L52" s="48">
        <f t="shared" si="5"/>
        <v>1.3999999999999999E-2</v>
      </c>
      <c r="M52" s="57"/>
      <c r="N52" s="57"/>
      <c r="O52" s="65">
        <v>0.2</v>
      </c>
    </row>
    <row r="53" spans="1:15" x14ac:dyDescent="0.25">
      <c r="A53" s="50" t="s">
        <v>36</v>
      </c>
      <c r="B53" s="105"/>
      <c r="C53" s="117"/>
      <c r="D53" s="56" t="s">
        <v>114</v>
      </c>
      <c r="E53" s="123"/>
      <c r="F53" s="39">
        <v>0.35</v>
      </c>
      <c r="G53" s="3">
        <f t="shared" si="3"/>
        <v>6.9999999999999993E-2</v>
      </c>
      <c r="H53" s="33">
        <f>SUM(G30:G53)</f>
        <v>1</v>
      </c>
      <c r="I53" s="19" t="s">
        <v>7</v>
      </c>
      <c r="J53" s="20"/>
      <c r="K53" s="21"/>
      <c r="L53" s="48">
        <f t="shared" si="5"/>
        <v>2.4499999999999997E-2</v>
      </c>
      <c r="M53" s="57"/>
      <c r="N53" s="57"/>
      <c r="O53" s="65">
        <v>0.35</v>
      </c>
    </row>
    <row r="54" spans="1:15" x14ac:dyDescent="0.25">
      <c r="A54" s="93" t="s">
        <v>88</v>
      </c>
      <c r="B54" s="106" t="s">
        <v>88</v>
      </c>
      <c r="C54" s="115" t="s">
        <v>58</v>
      </c>
      <c r="D54" s="56" t="s">
        <v>59</v>
      </c>
      <c r="E54" s="118">
        <v>0.2</v>
      </c>
      <c r="F54" s="39">
        <v>0.2</v>
      </c>
      <c r="G54" s="4">
        <f>O54/3</f>
        <v>0.11666666666666665</v>
      </c>
      <c r="H54" s="33"/>
      <c r="I54" s="19" t="s">
        <v>7</v>
      </c>
      <c r="J54" s="20"/>
      <c r="K54" s="21"/>
      <c r="L54" s="48">
        <f t="shared" si="5"/>
        <v>2.3333333333333331E-2</v>
      </c>
      <c r="M54" s="57"/>
      <c r="N54" s="57"/>
      <c r="O54" s="65">
        <v>0.35</v>
      </c>
    </row>
    <row r="55" spans="1:15" x14ac:dyDescent="0.25">
      <c r="A55" s="93" t="s">
        <v>88</v>
      </c>
      <c r="B55" s="107"/>
      <c r="C55" s="116"/>
      <c r="D55" s="56" t="s">
        <v>60</v>
      </c>
      <c r="E55" s="119"/>
      <c r="F55" s="39">
        <v>0.2</v>
      </c>
      <c r="G55" s="4">
        <f t="shared" ref="G55:G65" si="6">O55/3</f>
        <v>9.9999999999999992E-2</v>
      </c>
      <c r="H55" s="33"/>
      <c r="I55" s="19" t="s">
        <v>7</v>
      </c>
      <c r="J55" s="20"/>
      <c r="K55" s="21"/>
      <c r="L55" s="48">
        <f t="shared" si="5"/>
        <v>0.02</v>
      </c>
      <c r="M55" s="57"/>
      <c r="N55" s="57"/>
      <c r="O55" s="65">
        <v>0.3</v>
      </c>
    </row>
    <row r="56" spans="1:15" x14ac:dyDescent="0.25">
      <c r="A56" s="93" t="s">
        <v>88</v>
      </c>
      <c r="B56" s="107"/>
      <c r="C56" s="117"/>
      <c r="D56" s="56" t="s">
        <v>125</v>
      </c>
      <c r="E56" s="119"/>
      <c r="F56" s="39">
        <v>0.2</v>
      </c>
      <c r="G56" s="4">
        <f t="shared" si="6"/>
        <v>0.11666666666666665</v>
      </c>
      <c r="H56" s="33"/>
      <c r="I56" s="19" t="s">
        <v>7</v>
      </c>
      <c r="J56" s="20"/>
      <c r="K56" s="21"/>
      <c r="L56" s="48">
        <f t="shared" si="5"/>
        <v>2.3333333333333331E-2</v>
      </c>
      <c r="M56" s="57"/>
      <c r="N56" s="57"/>
      <c r="O56" s="65">
        <v>0.35</v>
      </c>
    </row>
    <row r="57" spans="1:15" x14ac:dyDescent="0.25">
      <c r="A57" s="93" t="s">
        <v>88</v>
      </c>
      <c r="B57" s="107"/>
      <c r="C57" s="115" t="s">
        <v>61</v>
      </c>
      <c r="D57" s="56" t="s">
        <v>62</v>
      </c>
      <c r="E57" s="119"/>
      <c r="F57" s="39">
        <v>0.2</v>
      </c>
      <c r="G57" s="4">
        <f t="shared" si="6"/>
        <v>6.6666666666666666E-2</v>
      </c>
      <c r="H57" s="33"/>
      <c r="I57" s="19" t="s">
        <v>7</v>
      </c>
      <c r="J57" s="20"/>
      <c r="K57" s="21"/>
      <c r="L57" s="48">
        <f t="shared" si="5"/>
        <v>1.3333333333333334E-2</v>
      </c>
      <c r="M57" s="57"/>
      <c r="N57" s="57"/>
      <c r="O57" s="65">
        <v>0.2</v>
      </c>
    </row>
    <row r="58" spans="1:15" x14ac:dyDescent="0.25">
      <c r="A58" s="93" t="s">
        <v>88</v>
      </c>
      <c r="B58" s="107"/>
      <c r="C58" s="116"/>
      <c r="D58" s="56" t="s">
        <v>126</v>
      </c>
      <c r="E58" s="119"/>
      <c r="F58" s="39">
        <v>0.2</v>
      </c>
      <c r="G58" s="4">
        <f t="shared" si="6"/>
        <v>6.6666666666666666E-2</v>
      </c>
      <c r="H58" s="33"/>
      <c r="I58" s="19" t="s">
        <v>7</v>
      </c>
      <c r="J58" s="20"/>
      <c r="K58" s="21"/>
      <c r="L58" s="48">
        <f t="shared" si="5"/>
        <v>1.3333333333333334E-2</v>
      </c>
      <c r="M58" s="57"/>
      <c r="N58" s="57"/>
      <c r="O58" s="65">
        <v>0.2</v>
      </c>
    </row>
    <row r="59" spans="1:15" x14ac:dyDescent="0.25">
      <c r="A59" s="93" t="s">
        <v>88</v>
      </c>
      <c r="B59" s="107"/>
      <c r="C59" s="116"/>
      <c r="D59" s="56" t="s">
        <v>63</v>
      </c>
      <c r="E59" s="119"/>
      <c r="F59" s="39">
        <v>0.2</v>
      </c>
      <c r="G59" s="4">
        <f t="shared" si="6"/>
        <v>6.6666666666666666E-2</v>
      </c>
      <c r="H59" s="33"/>
      <c r="I59" s="19" t="s">
        <v>7</v>
      </c>
      <c r="J59" s="20"/>
      <c r="K59" s="21"/>
      <c r="L59" s="48">
        <f t="shared" si="5"/>
        <v>1.3333333333333334E-2</v>
      </c>
      <c r="M59" s="57"/>
      <c r="N59" s="57"/>
      <c r="O59" s="65">
        <v>0.2</v>
      </c>
    </row>
    <row r="60" spans="1:15" x14ac:dyDescent="0.25">
      <c r="A60" s="93" t="s">
        <v>88</v>
      </c>
      <c r="B60" s="107"/>
      <c r="C60" s="116"/>
      <c r="D60" s="56" t="s">
        <v>127</v>
      </c>
      <c r="E60" s="119"/>
      <c r="F60" s="39">
        <v>0.2</v>
      </c>
      <c r="G60" s="4">
        <f t="shared" si="6"/>
        <v>6.6666666666666666E-2</v>
      </c>
      <c r="H60" s="33"/>
      <c r="I60" s="19" t="s">
        <v>7</v>
      </c>
      <c r="J60" s="20"/>
      <c r="K60" s="21"/>
      <c r="L60" s="48">
        <f t="shared" si="5"/>
        <v>1.3333333333333334E-2</v>
      </c>
      <c r="M60" s="57"/>
      <c r="N60" s="57"/>
      <c r="O60" s="65">
        <v>0.2</v>
      </c>
    </row>
    <row r="61" spans="1:15" x14ac:dyDescent="0.25">
      <c r="A61" s="93" t="s">
        <v>88</v>
      </c>
      <c r="B61" s="107"/>
      <c r="C61" s="116"/>
      <c r="D61" s="56" t="s">
        <v>64</v>
      </c>
      <c r="E61" s="119"/>
      <c r="F61" s="39">
        <v>0.2</v>
      </c>
      <c r="G61" s="4">
        <f t="shared" si="6"/>
        <v>3.3333333333333333E-2</v>
      </c>
      <c r="H61" s="33"/>
      <c r="I61" s="19" t="s">
        <v>7</v>
      </c>
      <c r="J61" s="20"/>
      <c r="K61" s="21"/>
      <c r="L61" s="48">
        <f t="shared" si="5"/>
        <v>6.6666666666666671E-3</v>
      </c>
      <c r="M61" s="57"/>
      <c r="N61" s="57"/>
      <c r="O61" s="65">
        <v>0.1</v>
      </c>
    </row>
    <row r="62" spans="1:15" x14ac:dyDescent="0.25">
      <c r="A62" s="93" t="s">
        <v>88</v>
      </c>
      <c r="B62" s="107"/>
      <c r="C62" s="117"/>
      <c r="D62" s="56" t="s">
        <v>115</v>
      </c>
      <c r="E62" s="119"/>
      <c r="F62" s="39">
        <v>0.2</v>
      </c>
      <c r="G62" s="4">
        <f t="shared" si="6"/>
        <v>3.3333333333333333E-2</v>
      </c>
      <c r="H62" s="33"/>
      <c r="I62" s="19" t="s">
        <v>7</v>
      </c>
      <c r="J62" s="20"/>
      <c r="K62" s="21"/>
      <c r="L62" s="48">
        <f t="shared" si="5"/>
        <v>6.6666666666666671E-3</v>
      </c>
      <c r="M62" s="57"/>
      <c r="N62" s="57"/>
      <c r="O62" s="65">
        <v>0.1</v>
      </c>
    </row>
    <row r="63" spans="1:15" x14ac:dyDescent="0.25">
      <c r="A63" s="93" t="s">
        <v>88</v>
      </c>
      <c r="B63" s="107"/>
      <c r="C63" s="115" t="s">
        <v>69</v>
      </c>
      <c r="D63" s="56" t="s">
        <v>116</v>
      </c>
      <c r="E63" s="119"/>
      <c r="F63" s="39">
        <v>0.2</v>
      </c>
      <c r="G63" s="4">
        <f t="shared" si="6"/>
        <v>0.11666666666666665</v>
      </c>
      <c r="H63" s="33"/>
      <c r="I63" s="19" t="s">
        <v>7</v>
      </c>
      <c r="J63" s="20"/>
      <c r="K63" s="21"/>
      <c r="L63" s="48">
        <f t="shared" si="5"/>
        <v>2.3333333333333331E-2</v>
      </c>
      <c r="M63" s="57"/>
      <c r="N63" s="57"/>
      <c r="O63" s="65">
        <v>0.35</v>
      </c>
    </row>
    <row r="64" spans="1:15" x14ac:dyDescent="0.25">
      <c r="A64" s="93" t="s">
        <v>88</v>
      </c>
      <c r="B64" s="107"/>
      <c r="C64" s="116"/>
      <c r="D64" s="56" t="s">
        <v>70</v>
      </c>
      <c r="E64" s="119"/>
      <c r="F64" s="39">
        <v>0.2</v>
      </c>
      <c r="G64" s="4">
        <f t="shared" si="6"/>
        <v>9.9999999999999992E-2</v>
      </c>
      <c r="H64" s="33"/>
      <c r="I64" s="19" t="s">
        <v>7</v>
      </c>
      <c r="J64" s="20"/>
      <c r="K64" s="21"/>
      <c r="L64" s="48">
        <f t="shared" si="5"/>
        <v>0.02</v>
      </c>
      <c r="M64" s="57"/>
      <c r="N64" s="57"/>
      <c r="O64" s="65">
        <v>0.3</v>
      </c>
    </row>
    <row r="65" spans="1:15" x14ac:dyDescent="0.25">
      <c r="A65" s="93" t="s">
        <v>88</v>
      </c>
      <c r="B65" s="108"/>
      <c r="C65" s="117"/>
      <c r="D65" s="56" t="s">
        <v>71</v>
      </c>
      <c r="E65" s="120"/>
      <c r="F65" s="39">
        <v>0.2</v>
      </c>
      <c r="G65" s="4">
        <f t="shared" si="6"/>
        <v>0.11666666666666665</v>
      </c>
      <c r="H65" s="33">
        <f>SUM(G54:G65)</f>
        <v>1</v>
      </c>
      <c r="I65" s="19" t="s">
        <v>7</v>
      </c>
      <c r="J65" s="20"/>
      <c r="K65" s="21"/>
      <c r="L65" s="48">
        <f t="shared" si="5"/>
        <v>2.3333333333333331E-2</v>
      </c>
      <c r="M65" s="57"/>
      <c r="N65" s="57"/>
      <c r="O65" s="65">
        <v>0.35</v>
      </c>
    </row>
    <row r="66" spans="1:15" ht="15" customHeight="1" x14ac:dyDescent="0.25">
      <c r="A66" s="94" t="s">
        <v>94</v>
      </c>
      <c r="B66" s="106" t="s">
        <v>94</v>
      </c>
      <c r="C66" s="115" t="s">
        <v>72</v>
      </c>
      <c r="D66" s="56" t="s">
        <v>73</v>
      </c>
      <c r="E66" s="118">
        <v>0.25</v>
      </c>
      <c r="F66" s="39">
        <v>0.25</v>
      </c>
      <c r="G66" s="4">
        <f>O66/2</f>
        <v>0.15</v>
      </c>
      <c r="H66" s="33"/>
      <c r="I66" s="19" t="s">
        <v>7</v>
      </c>
      <c r="J66" s="20"/>
      <c r="K66" s="21"/>
      <c r="L66" s="48">
        <f t="shared" si="5"/>
        <v>3.7499999999999999E-2</v>
      </c>
      <c r="M66" s="57"/>
      <c r="N66" s="57"/>
      <c r="O66" s="65">
        <v>0.3</v>
      </c>
    </row>
    <row r="67" spans="1:15" x14ac:dyDescent="0.25">
      <c r="A67" s="93" t="s">
        <v>94</v>
      </c>
      <c r="B67" s="107"/>
      <c r="C67" s="116"/>
      <c r="D67" s="56" t="s">
        <v>102</v>
      </c>
      <c r="E67" s="119"/>
      <c r="F67" s="39">
        <v>0.25</v>
      </c>
      <c r="G67" s="4">
        <f t="shared" ref="G67:G71" si="7">O67/2</f>
        <v>0.1</v>
      </c>
      <c r="H67" s="33"/>
      <c r="I67" s="19" t="s">
        <v>7</v>
      </c>
      <c r="J67" s="20"/>
      <c r="K67" s="21"/>
      <c r="L67" s="48">
        <f t="shared" si="5"/>
        <v>2.5000000000000001E-2</v>
      </c>
      <c r="M67" s="57"/>
      <c r="N67" s="57"/>
      <c r="O67" s="65">
        <v>0.2</v>
      </c>
    </row>
    <row r="68" spans="1:15" x14ac:dyDescent="0.25">
      <c r="A68" s="93" t="s">
        <v>94</v>
      </c>
      <c r="B68" s="107"/>
      <c r="C68" s="116"/>
      <c r="D68" s="56" t="s">
        <v>74</v>
      </c>
      <c r="E68" s="119"/>
      <c r="F68" s="39">
        <v>0.25</v>
      </c>
      <c r="G68" s="4">
        <f t="shared" si="7"/>
        <v>0.1</v>
      </c>
      <c r="H68" s="33"/>
      <c r="I68" s="19" t="s">
        <v>7</v>
      </c>
      <c r="J68" s="20"/>
      <c r="K68" s="21"/>
      <c r="L68" s="48">
        <f t="shared" si="5"/>
        <v>2.5000000000000001E-2</v>
      </c>
      <c r="M68" s="57"/>
      <c r="N68" s="57"/>
      <c r="O68" s="65">
        <v>0.2</v>
      </c>
    </row>
    <row r="69" spans="1:15" x14ac:dyDescent="0.25">
      <c r="A69" s="93" t="s">
        <v>94</v>
      </c>
      <c r="B69" s="107"/>
      <c r="C69" s="117"/>
      <c r="D69" s="56" t="s">
        <v>75</v>
      </c>
      <c r="E69" s="119"/>
      <c r="F69" s="39">
        <v>0.25</v>
      </c>
      <c r="G69" s="4">
        <f t="shared" si="7"/>
        <v>0.15</v>
      </c>
      <c r="H69" s="58"/>
      <c r="I69" s="19" t="s">
        <v>7</v>
      </c>
      <c r="J69" s="20"/>
      <c r="K69" s="21"/>
      <c r="L69" s="48">
        <f t="shared" si="5"/>
        <v>3.7499999999999999E-2</v>
      </c>
      <c r="M69" s="57"/>
      <c r="N69" s="57"/>
      <c r="O69" s="65">
        <v>0.3</v>
      </c>
    </row>
    <row r="70" spans="1:15" x14ac:dyDescent="0.25">
      <c r="A70" s="93" t="s">
        <v>94</v>
      </c>
      <c r="B70" s="107"/>
      <c r="C70" s="115" t="s">
        <v>90</v>
      </c>
      <c r="D70" s="56" t="s">
        <v>76</v>
      </c>
      <c r="E70" s="119"/>
      <c r="F70" s="39">
        <v>0.25</v>
      </c>
      <c r="G70" s="4">
        <f t="shared" si="7"/>
        <v>0.25</v>
      </c>
      <c r="H70" s="33"/>
      <c r="I70" s="19" t="s">
        <v>7</v>
      </c>
      <c r="J70" s="20"/>
      <c r="K70" s="21"/>
      <c r="L70" s="48">
        <f t="shared" si="5"/>
        <v>6.25E-2</v>
      </c>
      <c r="M70" s="57"/>
      <c r="N70" s="57"/>
      <c r="O70" s="65">
        <v>0.5</v>
      </c>
    </row>
    <row r="71" spans="1:15" x14ac:dyDescent="0.25">
      <c r="A71" s="93" t="s">
        <v>94</v>
      </c>
      <c r="B71" s="108"/>
      <c r="C71" s="117"/>
      <c r="D71" s="56" t="s">
        <v>77</v>
      </c>
      <c r="E71" s="120"/>
      <c r="F71" s="39">
        <v>0.25</v>
      </c>
      <c r="G71" s="4">
        <f t="shared" si="7"/>
        <v>0.25</v>
      </c>
      <c r="H71" s="33">
        <f>SUM(G66:G71)</f>
        <v>1</v>
      </c>
      <c r="I71" s="19" t="s">
        <v>7</v>
      </c>
      <c r="J71" s="20"/>
      <c r="K71" s="21"/>
      <c r="L71" s="48">
        <f t="shared" si="5"/>
        <v>6.25E-2</v>
      </c>
      <c r="M71" s="57"/>
      <c r="N71" s="57"/>
      <c r="O71" s="65">
        <v>0.5</v>
      </c>
    </row>
    <row r="72" spans="1:15" x14ac:dyDescent="0.25">
      <c r="A72" s="93" t="s">
        <v>95</v>
      </c>
      <c r="B72" s="106" t="s">
        <v>95</v>
      </c>
      <c r="C72" s="115" t="s">
        <v>78</v>
      </c>
      <c r="D72" s="56" t="s">
        <v>79</v>
      </c>
      <c r="E72" s="118">
        <v>0.1</v>
      </c>
      <c r="F72" s="39">
        <v>0.1</v>
      </c>
      <c r="G72" s="4">
        <f>O72/1.2</f>
        <v>0.16666666666666669</v>
      </c>
      <c r="H72" s="33"/>
      <c r="I72" s="19" t="s">
        <v>7</v>
      </c>
      <c r="J72" s="20"/>
      <c r="K72" s="21"/>
      <c r="L72" s="48">
        <f t="shared" si="5"/>
        <v>1.666666666666667E-2</v>
      </c>
      <c r="M72" s="57"/>
      <c r="N72" s="57"/>
      <c r="O72" s="65">
        <v>0.2</v>
      </c>
    </row>
    <row r="73" spans="1:15" x14ac:dyDescent="0.25">
      <c r="A73" s="93" t="s">
        <v>95</v>
      </c>
      <c r="B73" s="107"/>
      <c r="C73" s="116"/>
      <c r="D73" s="56" t="s">
        <v>87</v>
      </c>
      <c r="E73" s="119"/>
      <c r="F73" s="39">
        <v>0.1</v>
      </c>
      <c r="G73" s="4">
        <f t="shared" ref="G73:G80" si="8">O73/1.2</f>
        <v>8.3333333333333343E-2</v>
      </c>
      <c r="H73" s="33"/>
      <c r="I73" s="19" t="s">
        <v>7</v>
      </c>
      <c r="J73" s="20"/>
      <c r="K73" s="21"/>
      <c r="L73" s="48">
        <f t="shared" si="5"/>
        <v>8.333333333333335E-3</v>
      </c>
      <c r="M73" s="57"/>
      <c r="N73" s="57"/>
      <c r="O73" s="65">
        <v>0.1</v>
      </c>
    </row>
    <row r="74" spans="1:15" x14ac:dyDescent="0.25">
      <c r="A74" s="93" t="s">
        <v>95</v>
      </c>
      <c r="B74" s="107"/>
      <c r="C74" s="116"/>
      <c r="D74" s="56" t="s">
        <v>80</v>
      </c>
      <c r="E74" s="119"/>
      <c r="F74" s="39">
        <v>0.1</v>
      </c>
      <c r="G74" s="4">
        <f t="shared" si="8"/>
        <v>8.3333333333333343E-2</v>
      </c>
      <c r="H74" s="33"/>
      <c r="I74" s="19" t="s">
        <v>7</v>
      </c>
      <c r="J74" s="20"/>
      <c r="K74" s="21"/>
      <c r="L74" s="48">
        <f t="shared" si="5"/>
        <v>8.333333333333335E-3</v>
      </c>
      <c r="M74" s="57"/>
      <c r="N74" s="57"/>
      <c r="O74" s="65">
        <v>0.1</v>
      </c>
    </row>
    <row r="75" spans="1:15" x14ac:dyDescent="0.25">
      <c r="A75" s="93" t="s">
        <v>95</v>
      </c>
      <c r="B75" s="107"/>
      <c r="C75" s="116"/>
      <c r="D75" s="56" t="s">
        <v>81</v>
      </c>
      <c r="E75" s="119"/>
      <c r="F75" s="39">
        <v>0.1</v>
      </c>
      <c r="G75" s="4">
        <f t="shared" si="8"/>
        <v>0.16666666666666669</v>
      </c>
      <c r="H75" s="33"/>
      <c r="I75" s="19" t="s">
        <v>7</v>
      </c>
      <c r="J75" s="20"/>
      <c r="K75" s="21"/>
      <c r="L75" s="48">
        <f t="shared" si="5"/>
        <v>1.666666666666667E-2</v>
      </c>
      <c r="M75" s="57"/>
      <c r="N75" s="57"/>
      <c r="O75" s="65">
        <v>0.2</v>
      </c>
    </row>
    <row r="76" spans="1:15" x14ac:dyDescent="0.25">
      <c r="A76" s="93" t="s">
        <v>95</v>
      </c>
      <c r="B76" s="107"/>
      <c r="C76" s="117"/>
      <c r="D76" s="56" t="s">
        <v>82</v>
      </c>
      <c r="E76" s="119"/>
      <c r="F76" s="39">
        <v>0.1</v>
      </c>
      <c r="G76" s="4">
        <f t="shared" si="8"/>
        <v>0.16666666666666669</v>
      </c>
      <c r="H76" s="33"/>
      <c r="I76" s="19" t="s">
        <v>7</v>
      </c>
      <c r="J76" s="20"/>
      <c r="K76" s="21"/>
      <c r="L76" s="48">
        <f t="shared" si="5"/>
        <v>1.666666666666667E-2</v>
      </c>
      <c r="M76" s="57"/>
      <c r="N76" s="57"/>
      <c r="O76" s="65">
        <v>0.2</v>
      </c>
    </row>
    <row r="77" spans="1:15" x14ac:dyDescent="0.25">
      <c r="A77" s="93" t="s">
        <v>95</v>
      </c>
      <c r="B77" s="107"/>
      <c r="C77" s="115" t="s">
        <v>83</v>
      </c>
      <c r="D77" s="56" t="s">
        <v>84</v>
      </c>
      <c r="E77" s="119"/>
      <c r="F77" s="39">
        <v>0.1</v>
      </c>
      <c r="G77" s="4">
        <f t="shared" si="8"/>
        <v>8.3333333333333343E-2</v>
      </c>
      <c r="H77" s="33"/>
      <c r="I77" s="19" t="s">
        <v>7</v>
      </c>
      <c r="J77" s="20"/>
      <c r="K77" s="21"/>
      <c r="L77" s="48">
        <f t="shared" si="5"/>
        <v>8.333333333333335E-3</v>
      </c>
      <c r="M77" s="57"/>
      <c r="N77" s="57"/>
      <c r="O77" s="65">
        <v>0.1</v>
      </c>
    </row>
    <row r="78" spans="1:15" x14ac:dyDescent="0.25">
      <c r="A78" s="93" t="s">
        <v>95</v>
      </c>
      <c r="B78" s="107"/>
      <c r="C78" s="116"/>
      <c r="D78" s="56" t="s">
        <v>117</v>
      </c>
      <c r="E78" s="119"/>
      <c r="F78" s="39">
        <v>0.1</v>
      </c>
      <c r="G78" s="4">
        <f t="shared" si="8"/>
        <v>8.3333333333333343E-2</v>
      </c>
      <c r="H78" s="33"/>
      <c r="I78" s="19" t="s">
        <v>7</v>
      </c>
      <c r="J78" s="20"/>
      <c r="K78" s="21"/>
      <c r="L78" s="48">
        <f t="shared" si="5"/>
        <v>8.333333333333335E-3</v>
      </c>
      <c r="M78" s="57"/>
      <c r="N78" s="57"/>
      <c r="O78" s="65">
        <v>0.1</v>
      </c>
    </row>
    <row r="79" spans="1:15" x14ac:dyDescent="0.25">
      <c r="A79" s="93" t="s">
        <v>95</v>
      </c>
      <c r="B79" s="107"/>
      <c r="C79" s="116"/>
      <c r="D79" s="56" t="s">
        <v>85</v>
      </c>
      <c r="E79" s="119"/>
      <c r="F79" s="39">
        <v>0.1</v>
      </c>
      <c r="G79" s="4">
        <f t="shared" si="8"/>
        <v>8.3333333333333343E-2</v>
      </c>
      <c r="H79" s="33"/>
      <c r="I79" s="19" t="s">
        <v>7</v>
      </c>
      <c r="J79" s="20"/>
      <c r="K79" s="21"/>
      <c r="L79" s="48">
        <f t="shared" si="5"/>
        <v>8.333333333333335E-3</v>
      </c>
      <c r="M79" s="57"/>
      <c r="N79" s="57"/>
      <c r="O79" s="65">
        <v>0.1</v>
      </c>
    </row>
    <row r="80" spans="1:15" ht="15.75" thickBot="1" x14ac:dyDescent="0.3">
      <c r="A80" s="38" t="s">
        <v>95</v>
      </c>
      <c r="B80" s="108"/>
      <c r="C80" s="117"/>
      <c r="D80" s="56" t="s">
        <v>86</v>
      </c>
      <c r="E80" s="120"/>
      <c r="F80" s="39">
        <v>0.1</v>
      </c>
      <c r="G80" s="4">
        <f t="shared" si="8"/>
        <v>8.3333333333333343E-2</v>
      </c>
      <c r="H80" s="33">
        <f>SUM(G72:G80)</f>
        <v>1.0000000000000002</v>
      </c>
      <c r="I80" s="59" t="s">
        <v>7</v>
      </c>
      <c r="J80" s="60"/>
      <c r="K80" s="61"/>
      <c r="L80" s="48">
        <f t="shared" si="5"/>
        <v>8.333333333333335E-3</v>
      </c>
      <c r="M80" s="57"/>
      <c r="N80" s="57"/>
      <c r="O80" s="65">
        <v>0.1</v>
      </c>
    </row>
  </sheetData>
  <autoFilter ref="A2:N62"/>
  <sortState ref="A3:N43">
    <sortCondition ref="A3:A43"/>
  </sortState>
  <mergeCells count="27">
    <mergeCell ref="E54:E65"/>
    <mergeCell ref="E66:E71"/>
    <mergeCell ref="E72:E80"/>
    <mergeCell ref="C30:C37"/>
    <mergeCell ref="E3:E29"/>
    <mergeCell ref="C38:C43"/>
    <mergeCell ref="C44:C46"/>
    <mergeCell ref="C47:C49"/>
    <mergeCell ref="C50:C53"/>
    <mergeCell ref="E30:E53"/>
    <mergeCell ref="B72:B80"/>
    <mergeCell ref="C3:C11"/>
    <mergeCell ref="C12:C19"/>
    <mergeCell ref="C20:C25"/>
    <mergeCell ref="C26:C29"/>
    <mergeCell ref="C54:C56"/>
    <mergeCell ref="C57:C62"/>
    <mergeCell ref="C63:C65"/>
    <mergeCell ref="C66:C69"/>
    <mergeCell ref="C70:C71"/>
    <mergeCell ref="C72:C76"/>
    <mergeCell ref="C77:C80"/>
    <mergeCell ref="C1:D1"/>
    <mergeCell ref="B3:B29"/>
    <mergeCell ref="B30:B53"/>
    <mergeCell ref="B54:B65"/>
    <mergeCell ref="B66:B71"/>
  </mergeCells>
  <conditionalFormatting sqref="L1:L1048576">
    <cfRule type="cellIs" dxfId="0" priority="1" operator="lessThan">
      <formula>0</formula>
    </cfRule>
  </conditionalFormatting>
  <pageMargins left="0.23622047244094491" right="0.23622047244094491" top="0.43307086614173229" bottom="0.39370078740157483" header="0.15748031496062992" footer="0.15748031496062992"/>
  <pageSetup paperSize="8" scale="62" orientation="landscape" r:id="rId1"/>
  <headerFooter>
    <oddHeader>&amp;L&amp;"-,Grassetto"CheckList per la Valutazione della qualità del Software di Gestione documentale</oddHeader>
    <oddFooter>&amp;LCantieri digitali della Pubblica Amministrazione&amp;CTavolo - Documenti Digitali&amp;Rpag. &amp;P di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S37"/>
  <sheetViews>
    <sheetView showGridLines="0" zoomScale="70" zoomScaleNormal="70" workbookViewId="0">
      <selection activeCell="W1" sqref="W1"/>
    </sheetView>
  </sheetViews>
  <sheetFormatPr defaultColWidth="8.85546875" defaultRowHeight="15" x14ac:dyDescent="0.25"/>
  <cols>
    <col min="1" max="1" width="3.140625" style="73" customWidth="1"/>
    <col min="2" max="2" width="14" style="73" bestFit="1" customWidth="1"/>
    <col min="3" max="3" width="8.85546875" style="73"/>
    <col min="4" max="4" width="33.140625" style="73" bestFit="1" customWidth="1"/>
    <col min="5" max="16384" width="8.85546875" style="73"/>
  </cols>
  <sheetData>
    <row r="2" spans="2:16" x14ac:dyDescent="0.25">
      <c r="B2" s="70" t="s">
        <v>9</v>
      </c>
      <c r="C2" s="71"/>
      <c r="D2" s="71" t="s">
        <v>10</v>
      </c>
      <c r="E2" s="71"/>
      <c r="F2" s="71"/>
      <c r="G2" s="71"/>
      <c r="H2" s="71"/>
      <c r="I2" s="72"/>
      <c r="L2" s="70" t="s">
        <v>11</v>
      </c>
      <c r="M2" s="72" t="s">
        <v>12</v>
      </c>
      <c r="O2" s="70" t="s">
        <v>13</v>
      </c>
      <c r="P2" s="72" t="s">
        <v>14</v>
      </c>
    </row>
    <row r="3" spans="2:16" x14ac:dyDescent="0.25">
      <c r="B3" s="85">
        <f>'Checklist SwGiD'!E3:E3</f>
        <v>0.1</v>
      </c>
      <c r="C3" s="74">
        <f>SUMIFS('Checklist SwGiD'!L3:L80,'Checklist SwGiD'!A3:A80,D3)</f>
        <v>0.10000000000000005</v>
      </c>
      <c r="D3" s="75" t="str">
        <f>'Checklist SwGiD'!A3:A3</f>
        <v>Caratteristiche generali di sistema</v>
      </c>
      <c r="E3" s="76">
        <f>C3/B3</f>
        <v>1.0000000000000004</v>
      </c>
      <c r="F3" s="75">
        <f>E3*1.8*100</f>
        <v>180.00000000000009</v>
      </c>
      <c r="G3" s="75">
        <v>2</v>
      </c>
      <c r="H3" s="75"/>
      <c r="I3" s="77">
        <f>360-SUM(F3:G3)</f>
        <v>177.99999999999991</v>
      </c>
      <c r="L3" s="78">
        <v>10</v>
      </c>
      <c r="M3" s="77">
        <v>18</v>
      </c>
      <c r="O3" s="78" t="s">
        <v>15</v>
      </c>
      <c r="P3" s="77">
        <v>60</v>
      </c>
    </row>
    <row r="4" spans="2:16" x14ac:dyDescent="0.25">
      <c r="B4" s="85">
        <f>'Checklist SwGiD'!E30:E30</f>
        <v>0.35</v>
      </c>
      <c r="C4" s="74">
        <f>SUMIFS('Checklist SwGiD'!L3:L80,'Checklist SwGiD'!A3:A80,D4)</f>
        <v>0.35000000000000009</v>
      </c>
      <c r="D4" s="75" t="str">
        <f>'Checklist SwGiD'!A30:A30</f>
        <v>Gestione documentale</v>
      </c>
      <c r="E4" s="76">
        <f>C4/B4</f>
        <v>1.0000000000000002</v>
      </c>
      <c r="F4" s="75">
        <f t="shared" ref="F4:F7" si="0">E4*1.8*100</f>
        <v>180.00000000000006</v>
      </c>
      <c r="G4" s="75">
        <v>2</v>
      </c>
      <c r="H4" s="75"/>
      <c r="I4" s="77">
        <f t="shared" ref="I4:I7" si="1">360-SUM(F4:G4)</f>
        <v>177.99999999999994</v>
      </c>
      <c r="L4" s="78">
        <v>20</v>
      </c>
      <c r="M4" s="77">
        <v>18</v>
      </c>
      <c r="O4" s="78" t="s">
        <v>16</v>
      </c>
      <c r="P4" s="77">
        <v>60</v>
      </c>
    </row>
    <row r="5" spans="2:16" x14ac:dyDescent="0.25">
      <c r="B5" s="85">
        <f>'Checklist SwGiD'!E54:E54</f>
        <v>0.2</v>
      </c>
      <c r="C5" s="74">
        <f>SUMIFS('Checklist SwGiD'!L5:L82,'Checklist SwGiD'!A5:A82,D5)</f>
        <v>0.2</v>
      </c>
      <c r="D5" s="75" t="str">
        <f>'Checklist SwGiD'!A54:A54</f>
        <v>Gestione workflow documentale</v>
      </c>
      <c r="E5" s="76">
        <f>C5/B5</f>
        <v>1</v>
      </c>
      <c r="F5" s="75">
        <f t="shared" si="0"/>
        <v>180</v>
      </c>
      <c r="G5" s="75">
        <v>2</v>
      </c>
      <c r="H5" s="75"/>
      <c r="I5" s="77">
        <f t="shared" si="1"/>
        <v>178</v>
      </c>
      <c r="L5" s="78">
        <v>30</v>
      </c>
      <c r="M5" s="77">
        <v>18</v>
      </c>
      <c r="O5" s="78" t="s">
        <v>17</v>
      </c>
      <c r="P5" s="77">
        <v>60</v>
      </c>
    </row>
    <row r="6" spans="2:16" x14ac:dyDescent="0.25">
      <c r="B6" s="85">
        <f>'Checklist SwGiD'!E66:E66</f>
        <v>0.25</v>
      </c>
      <c r="C6" s="74">
        <f>SUMIFS('Checklist SwGiD'!L6:L83,'Checklist SwGiD'!A6:A83,D6)</f>
        <v>0.25</v>
      </c>
      <c r="D6" s="75" t="str">
        <f>'Checklist SwGiD'!A66:A66</f>
        <v>Gestione della conservazione documentale</v>
      </c>
      <c r="E6" s="76">
        <f t="shared" ref="E6:E7" si="2">C6/B6</f>
        <v>1</v>
      </c>
      <c r="F6" s="75">
        <f t="shared" si="0"/>
        <v>180</v>
      </c>
      <c r="G6" s="75">
        <v>2</v>
      </c>
      <c r="H6" s="75"/>
      <c r="I6" s="77">
        <f t="shared" si="1"/>
        <v>178</v>
      </c>
      <c r="L6" s="78">
        <v>40</v>
      </c>
      <c r="M6" s="77">
        <v>18</v>
      </c>
      <c r="O6" s="79"/>
      <c r="P6" s="80">
        <v>180</v>
      </c>
    </row>
    <row r="7" spans="2:16" x14ac:dyDescent="0.25">
      <c r="B7" s="85">
        <f>'Checklist SwGiD'!E72:E72</f>
        <v>0.1</v>
      </c>
      <c r="C7" s="74">
        <f>SUMIFS('Checklist SwGiD'!L7:L84,'Checklist SwGiD'!A7:A84,D7)</f>
        <v>0.1</v>
      </c>
      <c r="D7" s="75" t="str">
        <f>'Checklist SwGiD'!A72:A72</f>
        <v>Gestione della ricerca documentale</v>
      </c>
      <c r="E7" s="76">
        <f t="shared" si="2"/>
        <v>1</v>
      </c>
      <c r="F7" s="75">
        <f t="shared" si="0"/>
        <v>180</v>
      </c>
      <c r="G7" s="75">
        <v>2</v>
      </c>
      <c r="H7" s="75"/>
      <c r="I7" s="77">
        <f t="shared" si="1"/>
        <v>178</v>
      </c>
      <c r="L7" s="78">
        <v>50</v>
      </c>
      <c r="M7" s="77">
        <v>18</v>
      </c>
    </row>
    <row r="8" spans="2:16" x14ac:dyDescent="0.25">
      <c r="B8" s="79"/>
      <c r="C8" s="81"/>
      <c r="D8" s="82" t="s">
        <v>8</v>
      </c>
      <c r="E8" s="83">
        <f>SUM(C3:C7)</f>
        <v>1.0000000000000002</v>
      </c>
      <c r="F8" s="81">
        <f>E8*1.8*100</f>
        <v>180.00000000000006</v>
      </c>
      <c r="G8" s="81">
        <v>2</v>
      </c>
      <c r="H8" s="81"/>
      <c r="I8" s="80">
        <f>360-SUM(F8:G8)</f>
        <v>177.99999999999994</v>
      </c>
      <c r="L8" s="78">
        <v>60</v>
      </c>
      <c r="M8" s="77">
        <v>18</v>
      </c>
    </row>
    <row r="9" spans="2:16" x14ac:dyDescent="0.25">
      <c r="L9" s="78">
        <v>70</v>
      </c>
      <c r="M9" s="77">
        <v>18</v>
      </c>
    </row>
    <row r="10" spans="2:16" x14ac:dyDescent="0.25">
      <c r="B10" s="70" t="s">
        <v>13</v>
      </c>
      <c r="C10" s="72" t="s">
        <v>14</v>
      </c>
      <c r="L10" s="78">
        <v>80</v>
      </c>
      <c r="M10" s="77">
        <v>18</v>
      </c>
    </row>
    <row r="11" spans="2:16" x14ac:dyDescent="0.25">
      <c r="B11" s="78" t="s">
        <v>18</v>
      </c>
      <c r="C11" s="77">
        <v>45</v>
      </c>
      <c r="L11" s="78">
        <v>90</v>
      </c>
      <c r="M11" s="77">
        <v>18</v>
      </c>
    </row>
    <row r="12" spans="2:16" x14ac:dyDescent="0.25">
      <c r="B12" s="78" t="s">
        <v>19</v>
      </c>
      <c r="C12" s="77">
        <v>45</v>
      </c>
      <c r="L12" s="78">
        <v>100</v>
      </c>
      <c r="M12" s="77">
        <v>18</v>
      </c>
    </row>
    <row r="13" spans="2:16" x14ac:dyDescent="0.25">
      <c r="B13" s="78" t="s">
        <v>20</v>
      </c>
      <c r="C13" s="77">
        <v>45</v>
      </c>
      <c r="L13" s="79"/>
      <c r="M13" s="80">
        <v>180</v>
      </c>
    </row>
    <row r="14" spans="2:16" x14ac:dyDescent="0.25">
      <c r="B14" s="78" t="s">
        <v>21</v>
      </c>
      <c r="C14" s="77">
        <v>45</v>
      </c>
    </row>
    <row r="15" spans="2:16" x14ac:dyDescent="0.25">
      <c r="B15" s="79"/>
      <c r="C15" s="80">
        <v>180</v>
      </c>
    </row>
    <row r="23" spans="4:19" ht="21" x14ac:dyDescent="0.35">
      <c r="S23" s="84"/>
    </row>
    <row r="31" spans="4:19" ht="31.5" x14ac:dyDescent="0.5">
      <c r="D31" s="124"/>
      <c r="E31" s="124"/>
      <c r="F31" s="124"/>
      <c r="G31" s="124"/>
      <c r="H31" s="124"/>
    </row>
    <row r="37" spans="19:19" ht="21" x14ac:dyDescent="0.35">
      <c r="S37" s="84"/>
    </row>
  </sheetData>
  <mergeCells count="1">
    <mergeCell ref="D31:H3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Checklist SwGiD</vt:lpstr>
      <vt:lpstr>Cruscotti</vt:lpstr>
      <vt:lpstr>'Checklist SwGiD'!Area_stampa</vt:lpstr>
      <vt:lpstr>'Checklist SwGiD'!Titoli_stampa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Ponti Anna</dc:creator>
  <cp:lastModifiedBy>Eleonora Bove</cp:lastModifiedBy>
  <cp:lastPrinted>2017-11-20T18:17:07Z</cp:lastPrinted>
  <dcterms:created xsi:type="dcterms:W3CDTF">2017-07-25T12:11:17Z</dcterms:created>
  <dcterms:modified xsi:type="dcterms:W3CDTF">2018-01-18T08:18:01Z</dcterms:modified>
</cp:coreProperties>
</file>